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бюджет 2013-2015 (2)" sheetId="1" r:id="rId1"/>
  </sheets>
  <definedNames>
    <definedName name="BEGIN" localSheetId="0">'бюджет 2013-2015 (2)'!#REF!</definedName>
    <definedName name="C_CELST_2006" localSheetId="0">'бюджет 2013-2015 (2)'!$F$4</definedName>
    <definedName name="C_MIN" localSheetId="0">'бюджет 2013-2015 (2)'!$C$4</definedName>
    <definedName name="C_PODRAZ" localSheetId="0">'бюджет 2013-2015 (2)'!$E$4</definedName>
    <definedName name="C_PREDST" localSheetId="0">'бюджет 2013-2015 (2)'!$I$4</definedName>
    <definedName name="C_RAZDEL" localSheetId="0">'бюджет 2013-2015 (2)'!$D$4</definedName>
    <definedName name="C_SUBBP" localSheetId="0">'бюджет 2013-2015 (2)'!$B$4</definedName>
    <definedName name="C_VIDRASH" localSheetId="0">'бюджет 2013-2015 (2)'!$H$4</definedName>
    <definedName name="C_VIDRASHPR" localSheetId="0">'бюджет 2013-2015 (2)'!$G$4</definedName>
    <definedName name="EGRAF" localSheetId="0">'бюджет 2013-2015 (2)'!#REF!</definedName>
    <definedName name="END" localSheetId="0">'бюджет 2013-2015 (2)'!$A$613</definedName>
    <definedName name="FGRAF" localSheetId="0">'бюджет 2013-2015 (2)'!#REF!</definedName>
    <definedName name="HEAD" localSheetId="0">'бюджет 2013-2015 (2)'!$A$4</definedName>
    <definedName name="_xlnm.Print_Titles" localSheetId="0">'бюджет 2013-2015 (2)'!$A:$I,'бюджет 2013-2015 (2)'!$4:$5</definedName>
  </definedNames>
  <calcPr calcId="124519"/>
</workbook>
</file>

<file path=xl/calcChain.xml><?xml version="1.0" encoding="utf-8"?>
<calcChain xmlns="http://schemas.openxmlformats.org/spreadsheetml/2006/main">
  <c r="R6" i="1"/>
  <c r="S6"/>
  <c r="T6"/>
  <c r="U6"/>
  <c r="V6"/>
  <c r="W6"/>
  <c r="X6"/>
  <c r="Y6"/>
  <c r="Z6"/>
  <c r="AA6"/>
  <c r="Q6"/>
  <c r="R154"/>
  <c r="S154"/>
  <c r="T154"/>
  <c r="U154"/>
  <c r="V154"/>
  <c r="W154"/>
  <c r="X154"/>
  <c r="Y154"/>
  <c r="Z154"/>
  <c r="Q154"/>
  <c r="R47"/>
  <c r="S47"/>
  <c r="T47"/>
  <c r="U47"/>
  <c r="V47"/>
  <c r="W47"/>
  <c r="X47"/>
  <c r="Y47"/>
  <c r="Z47"/>
  <c r="AA47"/>
  <c r="Q47"/>
  <c r="R161"/>
  <c r="S161"/>
  <c r="T161"/>
  <c r="U161"/>
  <c r="V161"/>
  <c r="W161"/>
  <c r="X161"/>
  <c r="Y161"/>
  <c r="Z161"/>
  <c r="AA161"/>
  <c r="AB161"/>
  <c r="Q161"/>
  <c r="R523"/>
  <c r="S523"/>
  <c r="T523"/>
  <c r="U523"/>
  <c r="V523"/>
  <c r="W523"/>
  <c r="X523"/>
  <c r="Y523"/>
  <c r="Z523"/>
  <c r="AA523"/>
  <c r="Q523"/>
  <c r="R490"/>
  <c r="V490"/>
  <c r="W490"/>
  <c r="Z490"/>
  <c r="AA490"/>
  <c r="Q490"/>
  <c r="R319"/>
  <c r="V319"/>
  <c r="Z319"/>
  <c r="AA162"/>
  <c r="R189"/>
  <c r="R162" s="1"/>
  <c r="V189"/>
  <c r="V162" s="1"/>
  <c r="W189"/>
  <c r="W162" s="1"/>
  <c r="Z189"/>
  <c r="Z162" s="1"/>
  <c r="Q189"/>
  <c r="Q162" s="1"/>
  <c r="R136"/>
  <c r="S136"/>
  <c r="T136"/>
  <c r="U136"/>
  <c r="V136"/>
  <c r="W136"/>
  <c r="X136"/>
  <c r="Y136"/>
  <c r="Z136"/>
  <c r="AA136"/>
  <c r="Q136"/>
  <c r="Q77"/>
  <c r="Y625"/>
  <c r="X625"/>
  <c r="AA624"/>
  <c r="S624"/>
  <c r="Q624"/>
  <c r="L624"/>
  <c r="Y623"/>
  <c r="X623"/>
  <c r="P623"/>
  <c r="P622" s="1"/>
  <c r="P621" s="1"/>
  <c r="N623"/>
  <c r="M623"/>
  <c r="M622" s="1"/>
  <c r="M621" s="1"/>
  <c r="K623"/>
  <c r="Q623" s="1"/>
  <c r="Y622"/>
  <c r="N622"/>
  <c r="L622"/>
  <c r="K622"/>
  <c r="N621"/>
  <c r="N625" s="1"/>
  <c r="K621"/>
  <c r="N620"/>
  <c r="N619" s="1"/>
  <c r="N618" s="1"/>
  <c r="AA616"/>
  <c r="W616"/>
  <c r="T616"/>
  <c r="Q616"/>
  <c r="L616"/>
  <c r="Y615"/>
  <c r="Y617" s="1"/>
  <c r="X615"/>
  <c r="X617" s="1"/>
  <c r="U615"/>
  <c r="U617" s="1"/>
  <c r="S615"/>
  <c r="S617" s="1"/>
  <c r="P615"/>
  <c r="P617" s="1"/>
  <c r="N615"/>
  <c r="N617" s="1"/>
  <c r="M615"/>
  <c r="M617" s="1"/>
  <c r="K615"/>
  <c r="K617" s="1"/>
  <c r="W610"/>
  <c r="T610"/>
  <c r="Q610"/>
  <c r="L610"/>
  <c r="Y609"/>
  <c r="X609"/>
  <c r="X607" s="1"/>
  <c r="X611" s="1"/>
  <c r="U609"/>
  <c r="S609"/>
  <c r="W609" s="1"/>
  <c r="P609"/>
  <c r="P608" s="1"/>
  <c r="N609"/>
  <c r="M609"/>
  <c r="M608" s="1"/>
  <c r="K609"/>
  <c r="Y608"/>
  <c r="U608"/>
  <c r="S608"/>
  <c r="N608"/>
  <c r="Y607"/>
  <c r="U607"/>
  <c r="U611" s="1"/>
  <c r="S607"/>
  <c r="S611" s="1"/>
  <c r="N607"/>
  <c r="N611" s="1"/>
  <c r="K607"/>
  <c r="S606"/>
  <c r="N606"/>
  <c r="W602"/>
  <c r="T602"/>
  <c r="Q602"/>
  <c r="L602"/>
  <c r="Y601"/>
  <c r="X601"/>
  <c r="U601"/>
  <c r="S601"/>
  <c r="P601"/>
  <c r="N601"/>
  <c r="M601"/>
  <c r="K601"/>
  <c r="L601" s="1"/>
  <c r="W600"/>
  <c r="T600"/>
  <c r="Q600"/>
  <c r="L600"/>
  <c r="Y599"/>
  <c r="Y598" s="1"/>
  <c r="X599"/>
  <c r="X598" s="1"/>
  <c r="U599"/>
  <c r="S599"/>
  <c r="W599" s="1"/>
  <c r="P599"/>
  <c r="P598" s="1"/>
  <c r="N599"/>
  <c r="M599"/>
  <c r="M598" s="1"/>
  <c r="K599"/>
  <c r="U598"/>
  <c r="N598"/>
  <c r="AA590"/>
  <c r="W590"/>
  <c r="T590"/>
  <c r="Q590"/>
  <c r="L590"/>
  <c r="Y589"/>
  <c r="X589"/>
  <c r="X588" s="1"/>
  <c r="U589"/>
  <c r="U588" s="1"/>
  <c r="U591" s="1"/>
  <c r="U587" s="1"/>
  <c r="U586" s="1"/>
  <c r="S589"/>
  <c r="P589"/>
  <c r="P588" s="1"/>
  <c r="P591" s="1"/>
  <c r="P587" s="1"/>
  <c r="P586" s="1"/>
  <c r="N589"/>
  <c r="M589"/>
  <c r="M588" s="1"/>
  <c r="M591" s="1"/>
  <c r="M587" s="1"/>
  <c r="M586" s="1"/>
  <c r="K589"/>
  <c r="Q589" s="1"/>
  <c r="Y588"/>
  <c r="Y591" s="1"/>
  <c r="Y587" s="1"/>
  <c r="Y586" s="1"/>
  <c r="N588"/>
  <c r="N591" s="1"/>
  <c r="N587" s="1"/>
  <c r="N586" s="1"/>
  <c r="AA584"/>
  <c r="W584"/>
  <c r="T584"/>
  <c r="Q584"/>
  <c r="L584"/>
  <c r="Y583"/>
  <c r="X583"/>
  <c r="U583"/>
  <c r="S583"/>
  <c r="P583"/>
  <c r="N583"/>
  <c r="M583"/>
  <c r="K583"/>
  <c r="Q583" s="1"/>
  <c r="Y582"/>
  <c r="Y585" s="1"/>
  <c r="Y581" s="1"/>
  <c r="Y580" s="1"/>
  <c r="Y579" s="1"/>
  <c r="X582"/>
  <c r="U582"/>
  <c r="U585" s="1"/>
  <c r="U581" s="1"/>
  <c r="U580" s="1"/>
  <c r="U579" s="1"/>
  <c r="S582"/>
  <c r="S585" s="1"/>
  <c r="P582"/>
  <c r="P585" s="1"/>
  <c r="P581" s="1"/>
  <c r="P580" s="1"/>
  <c r="P579" s="1"/>
  <c r="N582"/>
  <c r="N585" s="1"/>
  <c r="N581" s="1"/>
  <c r="N580" s="1"/>
  <c r="N579" s="1"/>
  <c r="M582"/>
  <c r="M585" s="1"/>
  <c r="M581" s="1"/>
  <c r="M580" s="1"/>
  <c r="M579" s="1"/>
  <c r="K582"/>
  <c r="K585" s="1"/>
  <c r="AA577"/>
  <c r="W577"/>
  <c r="T577"/>
  <c r="Q577"/>
  <c r="L577"/>
  <c r="Y576"/>
  <c r="Y578" s="1"/>
  <c r="Y575" s="1"/>
  <c r="Y574" s="1"/>
  <c r="Y573" s="1"/>
  <c r="X576"/>
  <c r="X578" s="1"/>
  <c r="U576"/>
  <c r="U578" s="1"/>
  <c r="U575" s="1"/>
  <c r="U574" s="1"/>
  <c r="U573" s="1"/>
  <c r="S576"/>
  <c r="P576"/>
  <c r="P578" s="1"/>
  <c r="P575" s="1"/>
  <c r="P574" s="1"/>
  <c r="P573" s="1"/>
  <c r="N576"/>
  <c r="N578" s="1"/>
  <c r="N575" s="1"/>
  <c r="N574" s="1"/>
  <c r="N573" s="1"/>
  <c r="M576"/>
  <c r="M578" s="1"/>
  <c r="M575" s="1"/>
  <c r="M574" s="1"/>
  <c r="M573" s="1"/>
  <c r="K576"/>
  <c r="Q576" s="1"/>
  <c r="X571"/>
  <c r="AA571" s="1"/>
  <c r="W571"/>
  <c r="T571"/>
  <c r="Q571"/>
  <c r="L571"/>
  <c r="AA570"/>
  <c r="W570"/>
  <c r="T570"/>
  <c r="Q570"/>
  <c r="L570"/>
  <c r="Y569"/>
  <c r="U569"/>
  <c r="S569"/>
  <c r="P569"/>
  <c r="N569"/>
  <c r="M569"/>
  <c r="K569"/>
  <c r="Q569" s="1"/>
  <c r="AA568"/>
  <c r="W568"/>
  <c r="T568"/>
  <c r="Q568"/>
  <c r="L568"/>
  <c r="AA567"/>
  <c r="W567"/>
  <c r="T567"/>
  <c r="Q567"/>
  <c r="L567"/>
  <c r="AA566"/>
  <c r="W566"/>
  <c r="T566"/>
  <c r="Q566"/>
  <c r="L566"/>
  <c r="AA565"/>
  <c r="W565"/>
  <c r="T565"/>
  <c r="Q565"/>
  <c r="L565"/>
  <c r="AA564"/>
  <c r="W564"/>
  <c r="T564"/>
  <c r="N564"/>
  <c r="Q564" s="1"/>
  <c r="L564"/>
  <c r="AA563"/>
  <c r="S563"/>
  <c r="T563" s="1"/>
  <c r="Q563"/>
  <c r="L563"/>
  <c r="Y562"/>
  <c r="X562"/>
  <c r="U562"/>
  <c r="S562"/>
  <c r="P562"/>
  <c r="P561" s="1"/>
  <c r="P572" s="1"/>
  <c r="P560" s="1"/>
  <c r="M562"/>
  <c r="K562"/>
  <c r="Y561"/>
  <c r="Y572" s="1"/>
  <c r="Y560" s="1"/>
  <c r="X561"/>
  <c r="U561"/>
  <c r="U572" s="1"/>
  <c r="U560" s="1"/>
  <c r="M561"/>
  <c r="M572" s="1"/>
  <c r="M560" s="1"/>
  <c r="AA559"/>
  <c r="W559"/>
  <c r="T559"/>
  <c r="Q559"/>
  <c r="L559"/>
  <c r="AA558"/>
  <c r="W558"/>
  <c r="T558"/>
  <c r="Q558"/>
  <c r="L558"/>
  <c r="AA557"/>
  <c r="W557"/>
  <c r="T557"/>
  <c r="Q557"/>
  <c r="L557"/>
  <c r="AA556"/>
  <c r="W556"/>
  <c r="T556"/>
  <c r="Q556"/>
  <c r="L556"/>
  <c r="AA555"/>
  <c r="W555"/>
  <c r="T555"/>
  <c r="Q555"/>
  <c r="L555"/>
  <c r="AA554"/>
  <c r="W554"/>
  <c r="T554"/>
  <c r="Q554"/>
  <c r="L554"/>
  <c r="AA552"/>
  <c r="W552"/>
  <c r="T552"/>
  <c r="Q552"/>
  <c r="L552"/>
  <c r="AA551"/>
  <c r="W551"/>
  <c r="T551"/>
  <c r="Q551"/>
  <c r="P551"/>
  <c r="P550" s="1"/>
  <c r="L551"/>
  <c r="AA550"/>
  <c r="Y550"/>
  <c r="X550"/>
  <c r="U550"/>
  <c r="S550"/>
  <c r="T550" s="1"/>
  <c r="R550"/>
  <c r="Q550"/>
  <c r="N550"/>
  <c r="M550"/>
  <c r="K550"/>
  <c r="L550" s="1"/>
  <c r="AA549"/>
  <c r="W549"/>
  <c r="T549"/>
  <c r="Q549"/>
  <c r="L549"/>
  <c r="AA548"/>
  <c r="W548"/>
  <c r="T548"/>
  <c r="Q548"/>
  <c r="L548"/>
  <c r="AA547"/>
  <c r="W547"/>
  <c r="T547"/>
  <c r="Q547"/>
  <c r="L547"/>
  <c r="Y546"/>
  <c r="X546"/>
  <c r="X545" s="1"/>
  <c r="U546"/>
  <c r="S546"/>
  <c r="R546"/>
  <c r="P546"/>
  <c r="P545" s="1"/>
  <c r="P553" s="1"/>
  <c r="P544" s="1"/>
  <c r="N546"/>
  <c r="M546"/>
  <c r="M545" s="1"/>
  <c r="M553" s="1"/>
  <c r="M544" s="1"/>
  <c r="M543" s="1"/>
  <c r="M542" s="1"/>
  <c r="K546"/>
  <c r="L546" s="1"/>
  <c r="Y545"/>
  <c r="Y553" s="1"/>
  <c r="Y544" s="1"/>
  <c r="Y543" s="1"/>
  <c r="Y542" s="1"/>
  <c r="U545"/>
  <c r="U553" s="1"/>
  <c r="U544" s="1"/>
  <c r="U543" s="1"/>
  <c r="U542" s="1"/>
  <c r="S545"/>
  <c r="N545"/>
  <c r="K545"/>
  <c r="AA540"/>
  <c r="W540"/>
  <c r="T540"/>
  <c r="Q540"/>
  <c r="L540"/>
  <c r="AA539"/>
  <c r="W539"/>
  <c r="T539"/>
  <c r="Q539"/>
  <c r="L539"/>
  <c r="Y538"/>
  <c r="X538"/>
  <c r="AA538" s="1"/>
  <c r="U538"/>
  <c r="T538"/>
  <c r="S538"/>
  <c r="W538" s="1"/>
  <c r="P538"/>
  <c r="N538"/>
  <c r="M538"/>
  <c r="K538"/>
  <c r="AA537"/>
  <c r="W537"/>
  <c r="T537"/>
  <c r="Q537"/>
  <c r="L537"/>
  <c r="Y536"/>
  <c r="Y535" s="1"/>
  <c r="Y541" s="1"/>
  <c r="Y534" s="1"/>
  <c r="X536"/>
  <c r="W536"/>
  <c r="U536"/>
  <c r="T536"/>
  <c r="S536"/>
  <c r="P536"/>
  <c r="N536"/>
  <c r="M536"/>
  <c r="K536"/>
  <c r="L536" s="1"/>
  <c r="U535"/>
  <c r="U541" s="1"/>
  <c r="U534" s="1"/>
  <c r="S535"/>
  <c r="S541" s="1"/>
  <c r="N535"/>
  <c r="N541" s="1"/>
  <c r="N534" s="1"/>
  <c r="AA532"/>
  <c r="W532"/>
  <c r="T532"/>
  <c r="Q532"/>
  <c r="L532"/>
  <c r="AA531"/>
  <c r="W531"/>
  <c r="T531"/>
  <c r="Q531"/>
  <c r="L531"/>
  <c r="Y530"/>
  <c r="Y529" s="1"/>
  <c r="Y528" s="1"/>
  <c r="X530"/>
  <c r="U530"/>
  <c r="S530"/>
  <c r="W530" s="1"/>
  <c r="P530"/>
  <c r="P529" s="1"/>
  <c r="P528" s="1"/>
  <c r="N530"/>
  <c r="N529" s="1"/>
  <c r="N528" s="1"/>
  <c r="M530"/>
  <c r="M529" s="1"/>
  <c r="M528" s="1"/>
  <c r="K530"/>
  <c r="L530" s="1"/>
  <c r="X529"/>
  <c r="X528" s="1"/>
  <c r="U529"/>
  <c r="U528" s="1"/>
  <c r="S529"/>
  <c r="K529"/>
  <c r="AA521"/>
  <c r="W521"/>
  <c r="T521"/>
  <c r="Q521"/>
  <c r="L521"/>
  <c r="Y520"/>
  <c r="Y519" s="1"/>
  <c r="Y522" s="1"/>
  <c r="X520"/>
  <c r="W520"/>
  <c r="U520"/>
  <c r="T520"/>
  <c r="S520"/>
  <c r="P520"/>
  <c r="P519" s="1"/>
  <c r="P522" s="1"/>
  <c r="N520"/>
  <c r="N519" s="1"/>
  <c r="N522" s="1"/>
  <c r="M520"/>
  <c r="M519" s="1"/>
  <c r="M522" s="1"/>
  <c r="K520"/>
  <c r="L520" s="1"/>
  <c r="X519"/>
  <c r="X522" s="1"/>
  <c r="U519"/>
  <c r="U522" s="1"/>
  <c r="S519"/>
  <c r="S522" s="1"/>
  <c r="K519"/>
  <c r="K522" s="1"/>
  <c r="AA511"/>
  <c r="W511"/>
  <c r="T511"/>
  <c r="Q511"/>
  <c r="L511"/>
  <c r="Y510"/>
  <c r="Y509" s="1"/>
  <c r="Y512" s="1"/>
  <c r="Y508" s="1"/>
  <c r="X510"/>
  <c r="W510"/>
  <c r="U510"/>
  <c r="T510"/>
  <c r="S510"/>
  <c r="P510"/>
  <c r="P509" s="1"/>
  <c r="P512" s="1"/>
  <c r="P508" s="1"/>
  <c r="N510"/>
  <c r="M510"/>
  <c r="M509" s="1"/>
  <c r="M512" s="1"/>
  <c r="M508" s="1"/>
  <c r="K510"/>
  <c r="L510" s="1"/>
  <c r="X509"/>
  <c r="X512" s="1"/>
  <c r="U509"/>
  <c r="U512" s="1"/>
  <c r="U508" s="1"/>
  <c r="S509"/>
  <c r="S512" s="1"/>
  <c r="N509"/>
  <c r="N512" s="1"/>
  <c r="N508" s="1"/>
  <c r="K509"/>
  <c r="K512" s="1"/>
  <c r="AA506"/>
  <c r="W506"/>
  <c r="T506"/>
  <c r="Q506"/>
  <c r="L506"/>
  <c r="Y505"/>
  <c r="Y504" s="1"/>
  <c r="X505"/>
  <c r="U505"/>
  <c r="U504" s="1"/>
  <c r="S505"/>
  <c r="P505"/>
  <c r="P504" s="1"/>
  <c r="N505"/>
  <c r="M505"/>
  <c r="M504" s="1"/>
  <c r="K505"/>
  <c r="X504"/>
  <c r="AA504" s="1"/>
  <c r="S504"/>
  <c r="S507" s="1"/>
  <c r="N504"/>
  <c r="N507" s="1"/>
  <c r="K504"/>
  <c r="X503"/>
  <c r="S503"/>
  <c r="N503"/>
  <c r="X498"/>
  <c r="AA498" s="1"/>
  <c r="S498"/>
  <c r="K498"/>
  <c r="L498" s="1"/>
  <c r="Y497"/>
  <c r="Y496" s="1"/>
  <c r="Y499" s="1"/>
  <c r="Y494" s="1"/>
  <c r="Y493" s="1"/>
  <c r="Y492" s="1"/>
  <c r="Y491" s="1"/>
  <c r="X497"/>
  <c r="U497"/>
  <c r="U496" s="1"/>
  <c r="U499" s="1"/>
  <c r="U494" s="1"/>
  <c r="U493" s="1"/>
  <c r="U492" s="1"/>
  <c r="U491" s="1"/>
  <c r="P497"/>
  <c r="N497"/>
  <c r="N496" s="1"/>
  <c r="N499" s="1"/>
  <c r="N495" s="1"/>
  <c r="N494" s="1"/>
  <c r="N493" s="1"/>
  <c r="N492" s="1"/>
  <c r="N491" s="1"/>
  <c r="M497"/>
  <c r="K497"/>
  <c r="Q497" s="1"/>
  <c r="X496"/>
  <c r="X499" s="1"/>
  <c r="P496"/>
  <c r="P499" s="1"/>
  <c r="P495" s="1"/>
  <c r="P494" s="1"/>
  <c r="P493" s="1"/>
  <c r="P492" s="1"/>
  <c r="P491" s="1"/>
  <c r="M496"/>
  <c r="M499" s="1"/>
  <c r="M495" s="1"/>
  <c r="M494" s="1"/>
  <c r="M493" s="1"/>
  <c r="M492" s="1"/>
  <c r="M491" s="1"/>
  <c r="R492"/>
  <c r="R491" s="1"/>
  <c r="T489"/>
  <c r="L489"/>
  <c r="T488"/>
  <c r="Q488"/>
  <c r="Q487" s="1"/>
  <c r="Q486" s="1"/>
  <c r="Q485" s="1"/>
  <c r="Q484" s="1"/>
  <c r="Q483" s="1"/>
  <c r="L488"/>
  <c r="T487"/>
  <c r="P487"/>
  <c r="O487"/>
  <c r="O486" s="1"/>
  <c r="O485" s="1"/>
  <c r="O484" s="1"/>
  <c r="O483" s="1"/>
  <c r="L487"/>
  <c r="T486"/>
  <c r="P486"/>
  <c r="P485" s="1"/>
  <c r="L486"/>
  <c r="T485"/>
  <c r="L485"/>
  <c r="T484"/>
  <c r="P484"/>
  <c r="P483" s="1"/>
  <c r="P489" s="1"/>
  <c r="L484"/>
  <c r="T483"/>
  <c r="L483"/>
  <c r="T482"/>
  <c r="L482"/>
  <c r="AA480"/>
  <c r="S480"/>
  <c r="U480" s="1"/>
  <c r="U479" s="1"/>
  <c r="U478" s="1"/>
  <c r="U477" s="1"/>
  <c r="K480"/>
  <c r="M480" s="1"/>
  <c r="Y479"/>
  <c r="Y478" s="1"/>
  <c r="Y477" s="1"/>
  <c r="Y481" s="1"/>
  <c r="X479"/>
  <c r="X478" s="1"/>
  <c r="AA478" s="1"/>
  <c r="S479"/>
  <c r="K479"/>
  <c r="L479" s="1"/>
  <c r="AA475"/>
  <c r="W475"/>
  <c r="T475"/>
  <c r="Q475"/>
  <c r="L475"/>
  <c r="AA471"/>
  <c r="W471"/>
  <c r="T471"/>
  <c r="AA470"/>
  <c r="W470"/>
  <c r="T470"/>
  <c r="Q470"/>
  <c r="L470"/>
  <c r="AA469"/>
  <c r="W469"/>
  <c r="T469"/>
  <c r="P469"/>
  <c r="P468" s="1"/>
  <c r="P467" s="1"/>
  <c r="N469"/>
  <c r="M469"/>
  <c r="M468" s="1"/>
  <c r="M467" s="1"/>
  <c r="K469"/>
  <c r="Q469" s="1"/>
  <c r="AA468"/>
  <c r="W468"/>
  <c r="T468"/>
  <c r="N468"/>
  <c r="N467" s="1"/>
  <c r="T467"/>
  <c r="T466"/>
  <c r="T465"/>
  <c r="T464"/>
  <c r="T463"/>
  <c r="T461"/>
  <c r="Q461"/>
  <c r="L461"/>
  <c r="U460"/>
  <c r="T460"/>
  <c r="S460"/>
  <c r="Q460"/>
  <c r="Q459" s="1"/>
  <c r="Q462" s="1"/>
  <c r="Q458" s="1"/>
  <c r="Q457" s="1"/>
  <c r="P460"/>
  <c r="O460"/>
  <c r="O459" s="1"/>
  <c r="O462" s="1"/>
  <c r="O458" s="1"/>
  <c r="O457" s="1"/>
  <c r="O456" s="1"/>
  <c r="N460"/>
  <c r="M460"/>
  <c r="K460"/>
  <c r="L460" s="1"/>
  <c r="U459"/>
  <c r="U462" s="1"/>
  <c r="U458" s="1"/>
  <c r="U457" s="1"/>
  <c r="U456" s="1"/>
  <c r="S459"/>
  <c r="P459"/>
  <c r="P462" s="1"/>
  <c r="P458" s="1"/>
  <c r="P457" s="1"/>
  <c r="P456" s="1"/>
  <c r="N459"/>
  <c r="N462" s="1"/>
  <c r="N458" s="1"/>
  <c r="N457" s="1"/>
  <c r="N456" s="1"/>
  <c r="M459"/>
  <c r="M462" s="1"/>
  <c r="M458" s="1"/>
  <c r="M457" s="1"/>
  <c r="M456" s="1"/>
  <c r="K459"/>
  <c r="K462" s="1"/>
  <c r="R458"/>
  <c r="AA454"/>
  <c r="W454"/>
  <c r="T454"/>
  <c r="Q454"/>
  <c r="L454"/>
  <c r="Y453"/>
  <c r="Y455" s="1"/>
  <c r="Y452" s="1"/>
  <c r="Y451" s="1"/>
  <c r="Y450" s="1"/>
  <c r="Y448" s="1"/>
  <c r="Y447" s="1"/>
  <c r="X453"/>
  <c r="X455" s="1"/>
  <c r="U453"/>
  <c r="U455" s="1"/>
  <c r="U452" s="1"/>
  <c r="U451" s="1"/>
  <c r="U450" s="1"/>
  <c r="U448" s="1"/>
  <c r="U447" s="1"/>
  <c r="S453"/>
  <c r="S455" s="1"/>
  <c r="P453"/>
  <c r="P455" s="1"/>
  <c r="P452" s="1"/>
  <c r="P451" s="1"/>
  <c r="P450" s="1"/>
  <c r="P448" s="1"/>
  <c r="P447" s="1"/>
  <c r="N453"/>
  <c r="N455" s="1"/>
  <c r="N452" s="1"/>
  <c r="N451" s="1"/>
  <c r="N450" s="1"/>
  <c r="N448" s="1"/>
  <c r="N447" s="1"/>
  <c r="M453"/>
  <c r="M455" s="1"/>
  <c r="M452" s="1"/>
  <c r="M451" s="1"/>
  <c r="M450" s="1"/>
  <c r="M448" s="1"/>
  <c r="M447" s="1"/>
  <c r="K453"/>
  <c r="K455" s="1"/>
  <c r="AA445"/>
  <c r="W445"/>
  <c r="T445"/>
  <c r="Q445"/>
  <c r="L445"/>
  <c r="Y444"/>
  <c r="X444"/>
  <c r="U444"/>
  <c r="S444"/>
  <c r="W444" s="1"/>
  <c r="Q444"/>
  <c r="P444"/>
  <c r="O444"/>
  <c r="N444"/>
  <c r="M444"/>
  <c r="K444"/>
  <c r="L444" s="1"/>
  <c r="Y443"/>
  <c r="Y446" s="1"/>
  <c r="Y442" s="1"/>
  <c r="X443"/>
  <c r="X446" s="1"/>
  <c r="U443"/>
  <c r="U446" s="1"/>
  <c r="U442" s="1"/>
  <c r="S443"/>
  <c r="S446" s="1"/>
  <c r="Q443"/>
  <c r="Q446" s="1"/>
  <c r="Q442" s="1"/>
  <c r="P443"/>
  <c r="P446" s="1"/>
  <c r="P442" s="1"/>
  <c r="O443"/>
  <c r="O446" s="1"/>
  <c r="O442" s="1"/>
  <c r="N443"/>
  <c r="N446" s="1"/>
  <c r="N442" s="1"/>
  <c r="M443"/>
  <c r="M446" s="1"/>
  <c r="M442" s="1"/>
  <c r="K443"/>
  <c r="K446" s="1"/>
  <c r="X440"/>
  <c r="AA440" s="1"/>
  <c r="AA439" s="1"/>
  <c r="AA438" s="1"/>
  <c r="S440"/>
  <c r="K440"/>
  <c r="Y439"/>
  <c r="X439"/>
  <c r="X438" s="1"/>
  <c r="U439"/>
  <c r="U438" s="1"/>
  <c r="R439"/>
  <c r="R438" s="1"/>
  <c r="R441" s="1"/>
  <c r="P439"/>
  <c r="O439"/>
  <c r="O438" s="1"/>
  <c r="N439"/>
  <c r="M439"/>
  <c r="M438" s="1"/>
  <c r="Y438"/>
  <c r="Y441" s="1"/>
  <c r="P438"/>
  <c r="P441" s="1"/>
  <c r="N438"/>
  <c r="N441" s="1"/>
  <c r="AA432"/>
  <c r="W432"/>
  <c r="T432"/>
  <c r="Q432"/>
  <c r="L432"/>
  <c r="AA431"/>
  <c r="W431"/>
  <c r="T431"/>
  <c r="Q431"/>
  <c r="L431"/>
  <c r="AA430"/>
  <c r="W430"/>
  <c r="T430"/>
  <c r="Q430"/>
  <c r="L430"/>
  <c r="Y429"/>
  <c r="X429"/>
  <c r="AA429" s="1"/>
  <c r="U429"/>
  <c r="S429"/>
  <c r="W429" s="1"/>
  <c r="P429"/>
  <c r="O429"/>
  <c r="O428" s="1"/>
  <c r="O433" s="1"/>
  <c r="O427" s="1"/>
  <c r="O426" s="1"/>
  <c r="O425" s="1"/>
  <c r="O424" s="1"/>
  <c r="N429"/>
  <c r="M429"/>
  <c r="M428" s="1"/>
  <c r="M433" s="1"/>
  <c r="M427" s="1"/>
  <c r="M426" s="1"/>
  <c r="M425" s="1"/>
  <c r="M424" s="1"/>
  <c r="K429"/>
  <c r="L429" s="1"/>
  <c r="Y428"/>
  <c r="Y433" s="1"/>
  <c r="Y427" s="1"/>
  <c r="Y426" s="1"/>
  <c r="Y425" s="1"/>
  <c r="Y424" s="1"/>
  <c r="U428"/>
  <c r="U433" s="1"/>
  <c r="U427" s="1"/>
  <c r="U426" s="1"/>
  <c r="U425" s="1"/>
  <c r="U424" s="1"/>
  <c r="P428"/>
  <c r="P433" s="1"/>
  <c r="P427" s="1"/>
  <c r="P426" s="1"/>
  <c r="P425" s="1"/>
  <c r="P424" s="1"/>
  <c r="N428"/>
  <c r="N433" s="1"/>
  <c r="N427" s="1"/>
  <c r="N426" s="1"/>
  <c r="N425" s="1"/>
  <c r="N424" s="1"/>
  <c r="K428"/>
  <c r="AA422"/>
  <c r="W422"/>
  <c r="T422"/>
  <c r="Q422"/>
  <c r="Q421" s="1"/>
  <c r="L422"/>
  <c r="Y421"/>
  <c r="Y423" s="1"/>
  <c r="Y418" s="1"/>
  <c r="Y417" s="1"/>
  <c r="Y416" s="1"/>
  <c r="X421"/>
  <c r="X423" s="1"/>
  <c r="U421"/>
  <c r="U423" s="1"/>
  <c r="U418" s="1"/>
  <c r="U417" s="1"/>
  <c r="U416" s="1"/>
  <c r="S421"/>
  <c r="S423" s="1"/>
  <c r="P421"/>
  <c r="P423" s="1"/>
  <c r="P418" s="1"/>
  <c r="P417" s="1"/>
  <c r="P416" s="1"/>
  <c r="O421"/>
  <c r="O423" s="1"/>
  <c r="O418" s="1"/>
  <c r="O417" s="1"/>
  <c r="O416" s="1"/>
  <c r="N421"/>
  <c r="N423" s="1"/>
  <c r="N418" s="1"/>
  <c r="N417" s="1"/>
  <c r="N416" s="1"/>
  <c r="M421"/>
  <c r="M423" s="1"/>
  <c r="M418" s="1"/>
  <c r="M417" s="1"/>
  <c r="M416" s="1"/>
  <c r="K421"/>
  <c r="K423" s="1"/>
  <c r="Y420"/>
  <c r="X420"/>
  <c r="U420"/>
  <c r="S420"/>
  <c r="W420" s="1"/>
  <c r="O420"/>
  <c r="M420"/>
  <c r="AA419"/>
  <c r="W419"/>
  <c r="T419"/>
  <c r="Q419"/>
  <c r="L419"/>
  <c r="R415"/>
  <c r="AA413"/>
  <c r="W413"/>
  <c r="T413"/>
  <c r="Q413"/>
  <c r="L413"/>
  <c r="AA412"/>
  <c r="W412"/>
  <c r="T412"/>
  <c r="Q412"/>
  <c r="L412"/>
  <c r="AA411"/>
  <c r="W411"/>
  <c r="T411"/>
  <c r="Q411"/>
  <c r="L411"/>
  <c r="Y410"/>
  <c r="X410"/>
  <c r="U410"/>
  <c r="S410"/>
  <c r="W410" s="1"/>
  <c r="P410"/>
  <c r="N410"/>
  <c r="M410"/>
  <c r="K410"/>
  <c r="Y409"/>
  <c r="Y414" s="1"/>
  <c r="Y408" s="1"/>
  <c r="Y407" s="1"/>
  <c r="Y406" s="1"/>
  <c r="X409"/>
  <c r="X414" s="1"/>
  <c r="U409"/>
  <c r="U414" s="1"/>
  <c r="U408" s="1"/>
  <c r="U407" s="1"/>
  <c r="U406" s="1"/>
  <c r="S409"/>
  <c r="S414" s="1"/>
  <c r="P409"/>
  <c r="P414" s="1"/>
  <c r="P408" s="1"/>
  <c r="P407" s="1"/>
  <c r="P406" s="1"/>
  <c r="N409"/>
  <c r="N414" s="1"/>
  <c r="N408" s="1"/>
  <c r="N407" s="1"/>
  <c r="N406" s="1"/>
  <c r="M409"/>
  <c r="M414" s="1"/>
  <c r="M408" s="1"/>
  <c r="M407" s="1"/>
  <c r="M406" s="1"/>
  <c r="AA404"/>
  <c r="W404"/>
  <c r="T404"/>
  <c r="Q404"/>
  <c r="L404"/>
  <c r="Y403"/>
  <c r="X403"/>
  <c r="U403"/>
  <c r="S403"/>
  <c r="P403"/>
  <c r="N403"/>
  <c r="M403"/>
  <c r="K403"/>
  <c r="Y402"/>
  <c r="Y405" s="1"/>
  <c r="Y401" s="1"/>
  <c r="Y400" s="1"/>
  <c r="Y399" s="1"/>
  <c r="Y398" s="1"/>
  <c r="X402"/>
  <c r="X405" s="1"/>
  <c r="U402"/>
  <c r="U405" s="1"/>
  <c r="U401" s="1"/>
  <c r="U400" s="1"/>
  <c r="U399" s="1"/>
  <c r="U398" s="1"/>
  <c r="S402"/>
  <c r="S405" s="1"/>
  <c r="P402"/>
  <c r="P405" s="1"/>
  <c r="P401" s="1"/>
  <c r="P400" s="1"/>
  <c r="P399" s="1"/>
  <c r="P398" s="1"/>
  <c r="N402"/>
  <c r="N405" s="1"/>
  <c r="N401" s="1"/>
  <c r="N400" s="1"/>
  <c r="N399" s="1"/>
  <c r="N398" s="1"/>
  <c r="M402"/>
  <c r="M405" s="1"/>
  <c r="M401" s="1"/>
  <c r="M400" s="1"/>
  <c r="M399" s="1"/>
  <c r="M398" s="1"/>
  <c r="AA396"/>
  <c r="W396"/>
  <c r="T396"/>
  <c r="Q396"/>
  <c r="L396"/>
  <c r="Y395"/>
  <c r="Y397" s="1"/>
  <c r="Y392" s="1"/>
  <c r="Y391" s="1"/>
  <c r="X395"/>
  <c r="X397" s="1"/>
  <c r="U395"/>
  <c r="U397" s="1"/>
  <c r="U392" s="1"/>
  <c r="U391" s="1"/>
  <c r="U390" s="1"/>
  <c r="S395"/>
  <c r="S397" s="1"/>
  <c r="P395"/>
  <c r="P397" s="1"/>
  <c r="P392" s="1"/>
  <c r="P391" s="1"/>
  <c r="P390" s="1"/>
  <c r="N395"/>
  <c r="N397" s="1"/>
  <c r="N392" s="1"/>
  <c r="N391" s="1"/>
  <c r="N390" s="1"/>
  <c r="M395"/>
  <c r="M397" s="1"/>
  <c r="M392" s="1"/>
  <c r="M391" s="1"/>
  <c r="M390" s="1"/>
  <c r="K395"/>
  <c r="Y394"/>
  <c r="X394"/>
  <c r="U394"/>
  <c r="S394"/>
  <c r="P394"/>
  <c r="N394"/>
  <c r="M394"/>
  <c r="AA393"/>
  <c r="W393"/>
  <c r="T393"/>
  <c r="Q393"/>
  <c r="L393"/>
  <c r="AA388"/>
  <c r="W388"/>
  <c r="T388"/>
  <c r="Q388"/>
  <c r="L388"/>
  <c r="Y387"/>
  <c r="Y386" s="1"/>
  <c r="Y389" s="1"/>
  <c r="Y385" s="1"/>
  <c r="Y384" s="1"/>
  <c r="Y383" s="1"/>
  <c r="Y382" s="1"/>
  <c r="Y381" s="1"/>
  <c r="X387"/>
  <c r="U387"/>
  <c r="U386" s="1"/>
  <c r="U389" s="1"/>
  <c r="U385" s="1"/>
  <c r="U384" s="1"/>
  <c r="U383" s="1"/>
  <c r="U382" s="1"/>
  <c r="U381" s="1"/>
  <c r="S387"/>
  <c r="P387"/>
  <c r="P386" s="1"/>
  <c r="P389" s="1"/>
  <c r="P385" s="1"/>
  <c r="P384" s="1"/>
  <c r="P383" s="1"/>
  <c r="P382" s="1"/>
  <c r="P381" s="1"/>
  <c r="N387"/>
  <c r="M387"/>
  <c r="M386" s="1"/>
  <c r="M389" s="1"/>
  <c r="M385" s="1"/>
  <c r="M384" s="1"/>
  <c r="M383" s="1"/>
  <c r="M382" s="1"/>
  <c r="M381" s="1"/>
  <c r="K387"/>
  <c r="X386"/>
  <c r="X389" s="1"/>
  <c r="S386"/>
  <c r="S389" s="1"/>
  <c r="N386"/>
  <c r="N389" s="1"/>
  <c r="N385" s="1"/>
  <c r="N384" s="1"/>
  <c r="N383" s="1"/>
  <c r="N382" s="1"/>
  <c r="K386"/>
  <c r="K389" s="1"/>
  <c r="R381"/>
  <c r="T380"/>
  <c r="L380"/>
  <c r="T379"/>
  <c r="L379"/>
  <c r="AP378"/>
  <c r="AP377" s="1"/>
  <c r="AP380" s="1"/>
  <c r="AP376" s="1"/>
  <c r="T378"/>
  <c r="L378"/>
  <c r="T377"/>
  <c r="L377"/>
  <c r="T376"/>
  <c r="L376"/>
  <c r="T375"/>
  <c r="L375"/>
  <c r="T374"/>
  <c r="L374"/>
  <c r="AP373"/>
  <c r="AP372" s="1"/>
  <c r="AP375" s="1"/>
  <c r="T373"/>
  <c r="L373"/>
  <c r="T372"/>
  <c r="L372"/>
  <c r="T371"/>
  <c r="L371"/>
  <c r="T370"/>
  <c r="L370"/>
  <c r="T369"/>
  <c r="L369"/>
  <c r="T368"/>
  <c r="L368"/>
  <c r="AA366"/>
  <c r="W366"/>
  <c r="T366"/>
  <c r="Q366"/>
  <c r="L366"/>
  <c r="Y365"/>
  <c r="Y364" s="1"/>
  <c r="Y367" s="1"/>
  <c r="X365"/>
  <c r="U365"/>
  <c r="U364" s="1"/>
  <c r="U367" s="1"/>
  <c r="S365"/>
  <c r="P365"/>
  <c r="P364" s="1"/>
  <c r="P367" s="1"/>
  <c r="N365"/>
  <c r="M365"/>
  <c r="M364" s="1"/>
  <c r="M367" s="1"/>
  <c r="K365"/>
  <c r="X364"/>
  <c r="S364"/>
  <c r="N364"/>
  <c r="AA358"/>
  <c r="W358"/>
  <c r="T358"/>
  <c r="Q358"/>
  <c r="L358"/>
  <c r="Y357"/>
  <c r="X357"/>
  <c r="U357"/>
  <c r="S357"/>
  <c r="Q357"/>
  <c r="Q356" s="1"/>
  <c r="Q359" s="1"/>
  <c r="Q355" s="1"/>
  <c r="Q354" s="1"/>
  <c r="Q353" s="1"/>
  <c r="Q352" s="1"/>
  <c r="Q351" s="1"/>
  <c r="P357"/>
  <c r="O357"/>
  <c r="O356" s="1"/>
  <c r="O359" s="1"/>
  <c r="O355" s="1"/>
  <c r="O354" s="1"/>
  <c r="O353" s="1"/>
  <c r="O352" s="1"/>
  <c r="O351" s="1"/>
  <c r="N357"/>
  <c r="M357"/>
  <c r="K357"/>
  <c r="L357" s="1"/>
  <c r="Y356"/>
  <c r="Y359" s="1"/>
  <c r="Y355" s="1"/>
  <c r="Y354" s="1"/>
  <c r="Y353" s="1"/>
  <c r="Y352" s="1"/>
  <c r="Y351" s="1"/>
  <c r="X356"/>
  <c r="U356"/>
  <c r="U359" s="1"/>
  <c r="U355" s="1"/>
  <c r="U354" s="1"/>
  <c r="U353" s="1"/>
  <c r="U352" s="1"/>
  <c r="U351" s="1"/>
  <c r="S356"/>
  <c r="P356"/>
  <c r="P359" s="1"/>
  <c r="P355" s="1"/>
  <c r="P354" s="1"/>
  <c r="P353" s="1"/>
  <c r="P352" s="1"/>
  <c r="P351" s="1"/>
  <c r="N356"/>
  <c r="N359" s="1"/>
  <c r="N355" s="1"/>
  <c r="N354" s="1"/>
  <c r="N353" s="1"/>
  <c r="N352" s="1"/>
  <c r="N351" s="1"/>
  <c r="M356"/>
  <c r="M359" s="1"/>
  <c r="M355" s="1"/>
  <c r="M354" s="1"/>
  <c r="M353" s="1"/>
  <c r="M352" s="1"/>
  <c r="M351" s="1"/>
  <c r="K356"/>
  <c r="K359" s="1"/>
  <c r="R355"/>
  <c r="AA349"/>
  <c r="W349"/>
  <c r="T349"/>
  <c r="Q349"/>
  <c r="L349"/>
  <c r="Y348"/>
  <c r="X348"/>
  <c r="U348"/>
  <c r="S348"/>
  <c r="P348"/>
  <c r="N348"/>
  <c r="M348"/>
  <c r="K348"/>
  <c r="Q348" s="1"/>
  <c r="AA347"/>
  <c r="W347"/>
  <c r="T347"/>
  <c r="Q347"/>
  <c r="M347"/>
  <c r="P347" s="1"/>
  <c r="P346" s="1"/>
  <c r="P345" s="1"/>
  <c r="P350" s="1"/>
  <c r="P344" s="1"/>
  <c r="P343" s="1"/>
  <c r="P342" s="1"/>
  <c r="P341" s="1"/>
  <c r="L347"/>
  <c r="Y346"/>
  <c r="Y345" s="1"/>
  <c r="Y350" s="1"/>
  <c r="Y344" s="1"/>
  <c r="Y343" s="1"/>
  <c r="Y342" s="1"/>
  <c r="Y341" s="1"/>
  <c r="X346"/>
  <c r="U346"/>
  <c r="U345" s="1"/>
  <c r="U350" s="1"/>
  <c r="U344" s="1"/>
  <c r="U343" s="1"/>
  <c r="U342" s="1"/>
  <c r="U341" s="1"/>
  <c r="S346"/>
  <c r="N346"/>
  <c r="N345" s="1"/>
  <c r="K346"/>
  <c r="X345"/>
  <c r="S345"/>
  <c r="S350" s="1"/>
  <c r="AA339"/>
  <c r="W339"/>
  <c r="T339"/>
  <c r="Q339"/>
  <c r="L339"/>
  <c r="Y338"/>
  <c r="X338"/>
  <c r="U338"/>
  <c r="S338"/>
  <c r="W338" s="1"/>
  <c r="P338"/>
  <c r="N338"/>
  <c r="M338"/>
  <c r="K338"/>
  <c r="AA337"/>
  <c r="W337"/>
  <c r="T337"/>
  <c r="Q337"/>
  <c r="L337"/>
  <c r="Y336"/>
  <c r="Y335" s="1"/>
  <c r="Y340" s="1"/>
  <c r="Y334" s="1"/>
  <c r="Y333" s="1"/>
  <c r="Y332" s="1"/>
  <c r="Y331" s="1"/>
  <c r="X336"/>
  <c r="W336"/>
  <c r="U336"/>
  <c r="T336"/>
  <c r="S336"/>
  <c r="P336"/>
  <c r="P335" s="1"/>
  <c r="P340" s="1"/>
  <c r="N336"/>
  <c r="M336"/>
  <c r="M335" s="1"/>
  <c r="M340" s="1"/>
  <c r="M334" s="1"/>
  <c r="M333" s="1"/>
  <c r="M332" s="1"/>
  <c r="M331" s="1"/>
  <c r="K336"/>
  <c r="L336" s="1"/>
  <c r="X335"/>
  <c r="AA335" s="1"/>
  <c r="U335"/>
  <c r="U340" s="1"/>
  <c r="S335"/>
  <c r="S340" s="1"/>
  <c r="S334" s="1"/>
  <c r="W334" s="1"/>
  <c r="N335"/>
  <c r="K335"/>
  <c r="K340" s="1"/>
  <c r="K334" s="1"/>
  <c r="U334"/>
  <c r="U333" s="1"/>
  <c r="U332" s="1"/>
  <c r="U331" s="1"/>
  <c r="P334"/>
  <c r="P333" s="1"/>
  <c r="P332" s="1"/>
  <c r="P331" s="1"/>
  <c r="AA329"/>
  <c r="W329"/>
  <c r="T329"/>
  <c r="Q329"/>
  <c r="L329"/>
  <c r="Y328"/>
  <c r="Y330" s="1"/>
  <c r="X328"/>
  <c r="X330" s="1"/>
  <c r="U328"/>
  <c r="U330" s="1"/>
  <c r="S328"/>
  <c r="S330" s="1"/>
  <c r="P328"/>
  <c r="P330" s="1"/>
  <c r="N328"/>
  <c r="N330" s="1"/>
  <c r="M328"/>
  <c r="M330" s="1"/>
  <c r="K328"/>
  <c r="K330" s="1"/>
  <c r="Y327"/>
  <c r="Y325" s="1"/>
  <c r="Y324" s="1"/>
  <c r="Y323" s="1"/>
  <c r="Y322" s="1"/>
  <c r="N327"/>
  <c r="N325" s="1"/>
  <c r="N324" s="1"/>
  <c r="N323" s="1"/>
  <c r="N322" s="1"/>
  <c r="AA326"/>
  <c r="W326"/>
  <c r="T326"/>
  <c r="Q326"/>
  <c r="L326"/>
  <c r="AA317"/>
  <c r="W317"/>
  <c r="T317"/>
  <c r="Q317"/>
  <c r="L317"/>
  <c r="Y316"/>
  <c r="X316"/>
  <c r="U316"/>
  <c r="U315" s="1"/>
  <c r="U318" s="1"/>
  <c r="U314" s="1"/>
  <c r="U313" s="1"/>
  <c r="U311" s="1"/>
  <c r="S316"/>
  <c r="S315" s="1"/>
  <c r="S318" s="1"/>
  <c r="P316"/>
  <c r="P315" s="1"/>
  <c r="P318" s="1"/>
  <c r="P314" s="1"/>
  <c r="P313" s="1"/>
  <c r="P312" s="1"/>
  <c r="P311" s="1"/>
  <c r="N316"/>
  <c r="N315" s="1"/>
  <c r="M316"/>
  <c r="M315" s="1"/>
  <c r="M318" s="1"/>
  <c r="M314" s="1"/>
  <c r="M313" s="1"/>
  <c r="M312" s="1"/>
  <c r="M311" s="1"/>
  <c r="K316"/>
  <c r="Q316" s="1"/>
  <c r="Y315"/>
  <c r="Y318" s="1"/>
  <c r="Y314" s="1"/>
  <c r="Y313" s="1"/>
  <c r="Y311" s="1"/>
  <c r="X315"/>
  <c r="X318" s="1"/>
  <c r="K315"/>
  <c r="K318" s="1"/>
  <c r="AA310"/>
  <c r="W310"/>
  <c r="T310"/>
  <c r="Q310"/>
  <c r="L310"/>
  <c r="AA309"/>
  <c r="W309"/>
  <c r="T309"/>
  <c r="Q309"/>
  <c r="L309"/>
  <c r="AA308"/>
  <c r="W308"/>
  <c r="T308"/>
  <c r="Q308"/>
  <c r="L308"/>
  <c r="AA307"/>
  <c r="W307"/>
  <c r="T307"/>
  <c r="Q307"/>
  <c r="L307"/>
  <c r="AA306"/>
  <c r="W306"/>
  <c r="T306"/>
  <c r="Q306"/>
  <c r="L306"/>
  <c r="AA304"/>
  <c r="W304"/>
  <c r="T304"/>
  <c r="Q304"/>
  <c r="L304"/>
  <c r="Y303"/>
  <c r="X303"/>
  <c r="U303"/>
  <c r="S303"/>
  <c r="Q303"/>
  <c r="P303"/>
  <c r="O303"/>
  <c r="N303"/>
  <c r="M303"/>
  <c r="K303"/>
  <c r="L303" s="1"/>
  <c r="Y302"/>
  <c r="X302"/>
  <c r="X301" s="1"/>
  <c r="U302"/>
  <c r="S302"/>
  <c r="S305" s="1"/>
  <c r="Q302"/>
  <c r="P302"/>
  <c r="P305" s="1"/>
  <c r="O302"/>
  <c r="N302"/>
  <c r="N305" s="1"/>
  <c r="M302"/>
  <c r="K302"/>
  <c r="R297"/>
  <c r="AA295"/>
  <c r="W295"/>
  <c r="T295"/>
  <c r="Q295"/>
  <c r="L295"/>
  <c r="Y294"/>
  <c r="Y293" s="1"/>
  <c r="Y296" s="1"/>
  <c r="Y292" s="1"/>
  <c r="Y291" s="1"/>
  <c r="Y290" s="1"/>
  <c r="Y289" s="1"/>
  <c r="Y280" s="1"/>
  <c r="X294"/>
  <c r="U294"/>
  <c r="U293" s="1"/>
  <c r="U296" s="1"/>
  <c r="U292" s="1"/>
  <c r="U291" s="1"/>
  <c r="U290" s="1"/>
  <c r="U289" s="1"/>
  <c r="S294"/>
  <c r="P294"/>
  <c r="P293" s="1"/>
  <c r="P296" s="1"/>
  <c r="P292" s="1"/>
  <c r="P291" s="1"/>
  <c r="P290" s="1"/>
  <c r="P289" s="1"/>
  <c r="N294"/>
  <c r="M294"/>
  <c r="M293" s="1"/>
  <c r="M296" s="1"/>
  <c r="M292" s="1"/>
  <c r="M291" s="1"/>
  <c r="M290" s="1"/>
  <c r="M289" s="1"/>
  <c r="K294"/>
  <c r="X293"/>
  <c r="AA293" s="1"/>
  <c r="S293"/>
  <c r="S296" s="1"/>
  <c r="N293"/>
  <c r="N296" s="1"/>
  <c r="N292" s="1"/>
  <c r="N291" s="1"/>
  <c r="N290" s="1"/>
  <c r="N289" s="1"/>
  <c r="K293"/>
  <c r="K296" s="1"/>
  <c r="AA287"/>
  <c r="W287"/>
  <c r="T287"/>
  <c r="O287"/>
  <c r="Q287" s="1"/>
  <c r="Q286" s="1"/>
  <c r="Q285" s="1"/>
  <c r="Q288" s="1"/>
  <c r="Q284" s="1"/>
  <c r="Q283" s="1"/>
  <c r="Q282" s="1"/>
  <c r="L287"/>
  <c r="Y286"/>
  <c r="Y285" s="1"/>
  <c r="Y288" s="1"/>
  <c r="X286"/>
  <c r="U286"/>
  <c r="U285" s="1"/>
  <c r="U288" s="1"/>
  <c r="U284" s="1"/>
  <c r="U283" s="1"/>
  <c r="U282" s="1"/>
  <c r="U281" s="1"/>
  <c r="S286"/>
  <c r="W286" s="1"/>
  <c r="P286"/>
  <c r="N286"/>
  <c r="N285" s="1"/>
  <c r="N288" s="1"/>
  <c r="N284" s="1"/>
  <c r="N283" s="1"/>
  <c r="N282" s="1"/>
  <c r="N281" s="1"/>
  <c r="M286"/>
  <c r="M285" s="1"/>
  <c r="M288" s="1"/>
  <c r="M284" s="1"/>
  <c r="M283" s="1"/>
  <c r="M282" s="1"/>
  <c r="M281" s="1"/>
  <c r="K286"/>
  <c r="L286" s="1"/>
  <c r="P285"/>
  <c r="P288" s="1"/>
  <c r="P284" s="1"/>
  <c r="P283" s="1"/>
  <c r="P282" s="1"/>
  <c r="P281" s="1"/>
  <c r="K285"/>
  <c r="K288" s="1"/>
  <c r="R280"/>
  <c r="AA278"/>
  <c r="W278"/>
  <c r="T278"/>
  <c r="Q278"/>
  <c r="L278"/>
  <c r="Y277"/>
  <c r="X277"/>
  <c r="U277"/>
  <c r="S277"/>
  <c r="P277"/>
  <c r="N277"/>
  <c r="M277"/>
  <c r="K277"/>
  <c r="Q277" s="1"/>
  <c r="Y276"/>
  <c r="Y279" s="1"/>
  <c r="Y275" s="1"/>
  <c r="Y274" s="1"/>
  <c r="Y273" s="1"/>
  <c r="Y272" s="1"/>
  <c r="Y271" s="1"/>
  <c r="X276"/>
  <c r="X279" s="1"/>
  <c r="U276"/>
  <c r="U279" s="1"/>
  <c r="U275" s="1"/>
  <c r="U274" s="1"/>
  <c r="U273" s="1"/>
  <c r="U272" s="1"/>
  <c r="U271" s="1"/>
  <c r="S276"/>
  <c r="S279" s="1"/>
  <c r="P276"/>
  <c r="P279" s="1"/>
  <c r="P275" s="1"/>
  <c r="P274" s="1"/>
  <c r="P273" s="1"/>
  <c r="P272" s="1"/>
  <c r="P271" s="1"/>
  <c r="N276"/>
  <c r="N279" s="1"/>
  <c r="N275" s="1"/>
  <c r="N274" s="1"/>
  <c r="N273" s="1"/>
  <c r="N272" s="1"/>
  <c r="N271" s="1"/>
  <c r="M276"/>
  <c r="M279" s="1"/>
  <c r="M275" s="1"/>
  <c r="M274" s="1"/>
  <c r="M273" s="1"/>
  <c r="M272" s="1"/>
  <c r="M271" s="1"/>
  <c r="K276"/>
  <c r="AA269"/>
  <c r="W269"/>
  <c r="T269"/>
  <c r="Q269"/>
  <c r="L269"/>
  <c r="Y268"/>
  <c r="Y267" s="1"/>
  <c r="Y270" s="1"/>
  <c r="Y266" s="1"/>
  <c r="Y265" s="1"/>
  <c r="Y264" s="1"/>
  <c r="Y263" s="1"/>
  <c r="Y254" s="1"/>
  <c r="Y253" s="1"/>
  <c r="X268"/>
  <c r="U268"/>
  <c r="U267" s="1"/>
  <c r="U270" s="1"/>
  <c r="U266" s="1"/>
  <c r="U265" s="1"/>
  <c r="U264" s="1"/>
  <c r="U263" s="1"/>
  <c r="S268"/>
  <c r="P268"/>
  <c r="P267" s="1"/>
  <c r="P270" s="1"/>
  <c r="P266" s="1"/>
  <c r="P265" s="1"/>
  <c r="P264" s="1"/>
  <c r="P263" s="1"/>
  <c r="N268"/>
  <c r="N267" s="1"/>
  <c r="N270" s="1"/>
  <c r="N266" s="1"/>
  <c r="N265" s="1"/>
  <c r="N264" s="1"/>
  <c r="N263" s="1"/>
  <c r="M268"/>
  <c r="M267" s="1"/>
  <c r="M270" s="1"/>
  <c r="M266" s="1"/>
  <c r="M265" s="1"/>
  <c r="M264" s="1"/>
  <c r="M263" s="1"/>
  <c r="K268"/>
  <c r="L268" s="1"/>
  <c r="X267"/>
  <c r="K267"/>
  <c r="K270" s="1"/>
  <c r="AA261"/>
  <c r="W261"/>
  <c r="T261"/>
  <c r="Q261"/>
  <c r="L261"/>
  <c r="Y260"/>
  <c r="X260"/>
  <c r="U260"/>
  <c r="U259" s="1"/>
  <c r="U262" s="1"/>
  <c r="U258" s="1"/>
  <c r="U257" s="1"/>
  <c r="U256" s="1"/>
  <c r="U255" s="1"/>
  <c r="S260"/>
  <c r="P260"/>
  <c r="P259" s="1"/>
  <c r="P262" s="1"/>
  <c r="P258" s="1"/>
  <c r="P257" s="1"/>
  <c r="P256" s="1"/>
  <c r="P255" s="1"/>
  <c r="N260"/>
  <c r="N259" s="1"/>
  <c r="N262" s="1"/>
  <c r="N258" s="1"/>
  <c r="N257" s="1"/>
  <c r="N256" s="1"/>
  <c r="N255" s="1"/>
  <c r="N254" s="1"/>
  <c r="N253" s="1"/>
  <c r="M260"/>
  <c r="M259" s="1"/>
  <c r="M262" s="1"/>
  <c r="M258" s="1"/>
  <c r="M257" s="1"/>
  <c r="M256" s="1"/>
  <c r="M255" s="1"/>
  <c r="K260"/>
  <c r="L260" s="1"/>
  <c r="Y259"/>
  <c r="Y262" s="1"/>
  <c r="S259"/>
  <c r="S262" s="1"/>
  <c r="K259"/>
  <c r="K262" s="1"/>
  <c r="AA251"/>
  <c r="W251"/>
  <c r="T251"/>
  <c r="Q251"/>
  <c r="L251"/>
  <c r="Y250"/>
  <c r="X250"/>
  <c r="U250"/>
  <c r="S250"/>
  <c r="P250"/>
  <c r="N250"/>
  <c r="N249" s="1"/>
  <c r="N252" s="1"/>
  <c r="N248" s="1"/>
  <c r="N247" s="1"/>
  <c r="N246" s="1"/>
  <c r="M250"/>
  <c r="K250"/>
  <c r="L250" s="1"/>
  <c r="Y249"/>
  <c r="Y252" s="1"/>
  <c r="Y248" s="1"/>
  <c r="Y247" s="1"/>
  <c r="Y246" s="1"/>
  <c r="U249"/>
  <c r="U252" s="1"/>
  <c r="U248" s="1"/>
  <c r="U247" s="1"/>
  <c r="U246" s="1"/>
  <c r="P249"/>
  <c r="P252" s="1"/>
  <c r="P248" s="1"/>
  <c r="P247" s="1"/>
  <c r="P246" s="1"/>
  <c r="M249"/>
  <c r="M252" s="1"/>
  <c r="M248" s="1"/>
  <c r="M247" s="1"/>
  <c r="M246" s="1"/>
  <c r="K249"/>
  <c r="K252" s="1"/>
  <c r="AA244"/>
  <c r="W244"/>
  <c r="T244"/>
  <c r="Q244"/>
  <c r="L244"/>
  <c r="Y243"/>
  <c r="X243"/>
  <c r="U243"/>
  <c r="S243"/>
  <c r="W243" s="1"/>
  <c r="P243"/>
  <c r="N243"/>
  <c r="N242" s="1"/>
  <c r="N245" s="1"/>
  <c r="N241" s="1"/>
  <c r="N240" s="1"/>
  <c r="N239" s="1"/>
  <c r="M243"/>
  <c r="L243"/>
  <c r="K243"/>
  <c r="Y242"/>
  <c r="Y245" s="1"/>
  <c r="Y241" s="1"/>
  <c r="Y240" s="1"/>
  <c r="Y239" s="1"/>
  <c r="U242"/>
  <c r="U245" s="1"/>
  <c r="U241" s="1"/>
  <c r="U240" s="1"/>
  <c r="U239" s="1"/>
  <c r="P242"/>
  <c r="P245" s="1"/>
  <c r="P241" s="1"/>
  <c r="P240" s="1"/>
  <c r="P239" s="1"/>
  <c r="M242"/>
  <c r="M245" s="1"/>
  <c r="M241" s="1"/>
  <c r="M240" s="1"/>
  <c r="M239" s="1"/>
  <c r="K242"/>
  <c r="K245" s="1"/>
  <c r="R238"/>
  <c r="AA236"/>
  <c r="W236"/>
  <c r="T236"/>
  <c r="Q236"/>
  <c r="L236"/>
  <c r="AA235"/>
  <c r="W235"/>
  <c r="T235"/>
  <c r="Q235"/>
  <c r="L235"/>
  <c r="AA234"/>
  <c r="W234"/>
  <c r="T234"/>
  <c r="Q234"/>
  <c r="L234"/>
  <c r="AA233"/>
  <c r="W233"/>
  <c r="T233"/>
  <c r="Q233"/>
  <c r="L233"/>
  <c r="AA232"/>
  <c r="W232"/>
  <c r="T232"/>
  <c r="Q232"/>
  <c r="L232"/>
  <c r="AA231"/>
  <c r="W231"/>
  <c r="T231"/>
  <c r="Q231"/>
  <c r="L231"/>
  <c r="AA230"/>
  <c r="W230"/>
  <c r="T230"/>
  <c r="Q230"/>
  <c r="L230"/>
  <c r="AA229"/>
  <c r="W229"/>
  <c r="T229"/>
  <c r="Q229"/>
  <c r="L229"/>
  <c r="AA228"/>
  <c r="W228"/>
  <c r="T228"/>
  <c r="Q228"/>
  <c r="L228"/>
  <c r="AA226"/>
  <c r="W226"/>
  <c r="T226"/>
  <c r="Q226"/>
  <c r="L226"/>
  <c r="Y225"/>
  <c r="X225"/>
  <c r="U225"/>
  <c r="S225"/>
  <c r="W225" s="1"/>
  <c r="P225"/>
  <c r="N225"/>
  <c r="N224" s="1"/>
  <c r="N227" s="1"/>
  <c r="N223" s="1"/>
  <c r="N222" s="1"/>
  <c r="N221" s="1"/>
  <c r="N220" s="1"/>
  <c r="N219" s="1"/>
  <c r="M225"/>
  <c r="L225"/>
  <c r="K225"/>
  <c r="Y224"/>
  <c r="Y227" s="1"/>
  <c r="Y223" s="1"/>
  <c r="Y222" s="1"/>
  <c r="Y221" s="1"/>
  <c r="Y220" s="1"/>
  <c r="Y219" s="1"/>
  <c r="U224"/>
  <c r="U227" s="1"/>
  <c r="U223" s="1"/>
  <c r="U222" s="1"/>
  <c r="U221" s="1"/>
  <c r="U220" s="1"/>
  <c r="U219" s="1"/>
  <c r="P224"/>
  <c r="P227" s="1"/>
  <c r="P223" s="1"/>
  <c r="P222" s="1"/>
  <c r="P221" s="1"/>
  <c r="P220" s="1"/>
  <c r="P219" s="1"/>
  <c r="M224"/>
  <c r="M227" s="1"/>
  <c r="M223" s="1"/>
  <c r="M222" s="1"/>
  <c r="M221" s="1"/>
  <c r="M220" s="1"/>
  <c r="M219" s="1"/>
  <c r="K224"/>
  <c r="K227" s="1"/>
  <c r="Y217"/>
  <c r="AA217" s="1"/>
  <c r="U217"/>
  <c r="W217" s="1"/>
  <c r="T217"/>
  <c r="Q217"/>
  <c r="L217"/>
  <c r="Y216"/>
  <c r="X216"/>
  <c r="U216"/>
  <c r="S216"/>
  <c r="P216"/>
  <c r="P215" s="1"/>
  <c r="P218" s="1"/>
  <c r="P214" s="1"/>
  <c r="P213" s="1"/>
  <c r="P212" s="1"/>
  <c r="N216"/>
  <c r="M216"/>
  <c r="M215" s="1"/>
  <c r="M218" s="1"/>
  <c r="M214" s="1"/>
  <c r="M213" s="1"/>
  <c r="M212" s="1"/>
  <c r="K216"/>
  <c r="Q216" s="1"/>
  <c r="Y215"/>
  <c r="Y218" s="1"/>
  <c r="Y214" s="1"/>
  <c r="Y213" s="1"/>
  <c r="Y212" s="1"/>
  <c r="X215"/>
  <c r="X218" s="1"/>
  <c r="U215"/>
  <c r="U218" s="1"/>
  <c r="U214" s="1"/>
  <c r="U213" s="1"/>
  <c r="U212" s="1"/>
  <c r="S215"/>
  <c r="S218" s="1"/>
  <c r="N215"/>
  <c r="N218" s="1"/>
  <c r="N214" s="1"/>
  <c r="N213" s="1"/>
  <c r="N212" s="1"/>
  <c r="K215"/>
  <c r="K218" s="1"/>
  <c r="AA210"/>
  <c r="W210"/>
  <c r="T210"/>
  <c r="Q210"/>
  <c r="L210"/>
  <c r="Y209"/>
  <c r="Y208" s="1"/>
  <c r="Y211" s="1"/>
  <c r="Y207" s="1"/>
  <c r="Y206" s="1"/>
  <c r="Y205" s="1"/>
  <c r="Y204" s="1"/>
  <c r="X209"/>
  <c r="U209"/>
  <c r="U208" s="1"/>
  <c r="U211" s="1"/>
  <c r="U207" s="1"/>
  <c r="U206" s="1"/>
  <c r="U205" s="1"/>
  <c r="U204" s="1"/>
  <c r="S209"/>
  <c r="P209"/>
  <c r="P208" s="1"/>
  <c r="P211" s="1"/>
  <c r="P207" s="1"/>
  <c r="P206" s="1"/>
  <c r="P205" s="1"/>
  <c r="N209"/>
  <c r="M209"/>
  <c r="M208" s="1"/>
  <c r="M211" s="1"/>
  <c r="M207" s="1"/>
  <c r="M206" s="1"/>
  <c r="M205" s="1"/>
  <c r="M204" s="1"/>
  <c r="K209"/>
  <c r="Q209" s="1"/>
  <c r="X208"/>
  <c r="S208"/>
  <c r="S211" s="1"/>
  <c r="N208"/>
  <c r="N211" s="1"/>
  <c r="N207" s="1"/>
  <c r="N206" s="1"/>
  <c r="N205" s="1"/>
  <c r="N204" s="1"/>
  <c r="K208"/>
  <c r="K211" s="1"/>
  <c r="AA202"/>
  <c r="W202"/>
  <c r="T202"/>
  <c r="Q202"/>
  <c r="L202"/>
  <c r="Y201"/>
  <c r="Y200" s="1"/>
  <c r="Y199" s="1"/>
  <c r="Y198" s="1"/>
  <c r="Y203" s="1"/>
  <c r="X201"/>
  <c r="U201"/>
  <c r="U200" s="1"/>
  <c r="U199" s="1"/>
  <c r="U198" s="1"/>
  <c r="U203" s="1"/>
  <c r="S201"/>
  <c r="P201"/>
  <c r="P200" s="1"/>
  <c r="P199" s="1"/>
  <c r="P198" s="1"/>
  <c r="P203" s="1"/>
  <c r="N201"/>
  <c r="M201"/>
  <c r="M200" s="1"/>
  <c r="M199" s="1"/>
  <c r="M198" s="1"/>
  <c r="M203" s="1"/>
  <c r="K201"/>
  <c r="Q201" s="1"/>
  <c r="X200"/>
  <c r="S200"/>
  <c r="N200"/>
  <c r="K200"/>
  <c r="X199"/>
  <c r="S199"/>
  <c r="N199"/>
  <c r="N198" s="1"/>
  <c r="N203" s="1"/>
  <c r="K199"/>
  <c r="X198"/>
  <c r="X203" s="1"/>
  <c r="AA196"/>
  <c r="W196"/>
  <c r="T196"/>
  <c r="Q196"/>
  <c r="L196"/>
  <c r="Y195"/>
  <c r="X195"/>
  <c r="U195"/>
  <c r="U194" s="1"/>
  <c r="U197" s="1"/>
  <c r="U193" s="1"/>
  <c r="S195"/>
  <c r="P195"/>
  <c r="P194" s="1"/>
  <c r="P197" s="1"/>
  <c r="P193" s="1"/>
  <c r="N195"/>
  <c r="M195"/>
  <c r="M194" s="1"/>
  <c r="M197" s="1"/>
  <c r="M193" s="1"/>
  <c r="K195"/>
  <c r="Q195" s="1"/>
  <c r="Y194"/>
  <c r="Y197" s="1"/>
  <c r="Y193" s="1"/>
  <c r="N194"/>
  <c r="N197" s="1"/>
  <c r="N193" s="1"/>
  <c r="AA187"/>
  <c r="W187"/>
  <c r="T187"/>
  <c r="Q187"/>
  <c r="L187"/>
  <c r="Y186"/>
  <c r="X186"/>
  <c r="U186"/>
  <c r="S186"/>
  <c r="P186"/>
  <c r="P185" s="1"/>
  <c r="P188" s="1"/>
  <c r="P184" s="1"/>
  <c r="P183" s="1"/>
  <c r="P182" s="1"/>
  <c r="N186"/>
  <c r="M186"/>
  <c r="M185" s="1"/>
  <c r="M188" s="1"/>
  <c r="M184" s="1"/>
  <c r="M183" s="1"/>
  <c r="M182" s="1"/>
  <c r="K186"/>
  <c r="Q186" s="1"/>
  <c r="Y185"/>
  <c r="Y188" s="1"/>
  <c r="Y184" s="1"/>
  <c r="Y183" s="1"/>
  <c r="Y182" s="1"/>
  <c r="X185"/>
  <c r="U185"/>
  <c r="U188" s="1"/>
  <c r="U184" s="1"/>
  <c r="U183" s="1"/>
  <c r="U182" s="1"/>
  <c r="S185"/>
  <c r="S188" s="1"/>
  <c r="N185"/>
  <c r="N188" s="1"/>
  <c r="N184" s="1"/>
  <c r="N183" s="1"/>
  <c r="N182" s="1"/>
  <c r="K185"/>
  <c r="K188" s="1"/>
  <c r="R181"/>
  <c r="AA177"/>
  <c r="W177"/>
  <c r="T177"/>
  <c r="Q177"/>
  <c r="L177"/>
  <c r="Y176"/>
  <c r="Y178" s="1"/>
  <c r="Y175" s="1"/>
  <c r="Y174" s="1"/>
  <c r="Y173" s="1"/>
  <c r="Y172" s="1"/>
  <c r="X176"/>
  <c r="X178" s="1"/>
  <c r="U176"/>
  <c r="U178" s="1"/>
  <c r="U175" s="1"/>
  <c r="U174" s="1"/>
  <c r="U173" s="1"/>
  <c r="U172" s="1"/>
  <c r="S176"/>
  <c r="S178" s="1"/>
  <c r="Q176"/>
  <c r="Q178" s="1"/>
  <c r="Q175" s="1"/>
  <c r="Q174" s="1"/>
  <c r="Q173" s="1"/>
  <c r="P176"/>
  <c r="P178" s="1"/>
  <c r="P175" s="1"/>
  <c r="P174" s="1"/>
  <c r="P173" s="1"/>
  <c r="P172" s="1"/>
  <c r="O176"/>
  <c r="O178" s="1"/>
  <c r="O175" s="1"/>
  <c r="O174" s="1"/>
  <c r="O173" s="1"/>
  <c r="O172" s="1"/>
  <c r="N176"/>
  <c r="N178" s="1"/>
  <c r="N175" s="1"/>
  <c r="N174" s="1"/>
  <c r="N173" s="1"/>
  <c r="N172" s="1"/>
  <c r="M176"/>
  <c r="M178" s="1"/>
  <c r="M175" s="1"/>
  <c r="M174" s="1"/>
  <c r="M173" s="1"/>
  <c r="M172" s="1"/>
  <c r="K176"/>
  <c r="K178" s="1"/>
  <c r="AA170"/>
  <c r="W170"/>
  <c r="T170"/>
  <c r="Q170"/>
  <c r="L170"/>
  <c r="Y169"/>
  <c r="Y171" s="1"/>
  <c r="Y168" s="1"/>
  <c r="Y167" s="1"/>
  <c r="Y166" s="1"/>
  <c r="Y165" s="1"/>
  <c r="Y164" s="1"/>
  <c r="Y163" s="1"/>
  <c r="X169"/>
  <c r="U169"/>
  <c r="U171" s="1"/>
  <c r="U168" s="1"/>
  <c r="U167" s="1"/>
  <c r="U166" s="1"/>
  <c r="U165" s="1"/>
  <c r="U164" s="1"/>
  <c r="U163" s="1"/>
  <c r="S169"/>
  <c r="S171" s="1"/>
  <c r="Q169"/>
  <c r="Q171" s="1"/>
  <c r="Q168" s="1"/>
  <c r="Q167" s="1"/>
  <c r="Q166" s="1"/>
  <c r="Q164" s="1"/>
  <c r="Q163" s="1"/>
  <c r="P169"/>
  <c r="P171" s="1"/>
  <c r="P168" s="1"/>
  <c r="P167" s="1"/>
  <c r="P166" s="1"/>
  <c r="P165" s="1"/>
  <c r="P164" s="1"/>
  <c r="P163" s="1"/>
  <c r="O169"/>
  <c r="O171" s="1"/>
  <c r="O168" s="1"/>
  <c r="O167" s="1"/>
  <c r="O166" s="1"/>
  <c r="O165" s="1"/>
  <c r="O164" s="1"/>
  <c r="O163" s="1"/>
  <c r="N169"/>
  <c r="N171" s="1"/>
  <c r="N168" s="1"/>
  <c r="N167" s="1"/>
  <c r="N166" s="1"/>
  <c r="N165" s="1"/>
  <c r="N164" s="1"/>
  <c r="N163" s="1"/>
  <c r="M169"/>
  <c r="M171" s="1"/>
  <c r="M168" s="1"/>
  <c r="M167" s="1"/>
  <c r="M166" s="1"/>
  <c r="M165" s="1"/>
  <c r="M164" s="1"/>
  <c r="M163" s="1"/>
  <c r="K169"/>
  <c r="K171" s="1"/>
  <c r="AA159"/>
  <c r="W159"/>
  <c r="T159"/>
  <c r="Q159"/>
  <c r="L159"/>
  <c r="Y158"/>
  <c r="Y157" s="1"/>
  <c r="X158"/>
  <c r="U158"/>
  <c r="U157" s="1"/>
  <c r="S158"/>
  <c r="P158"/>
  <c r="P157" s="1"/>
  <c r="N158"/>
  <c r="N157" s="1"/>
  <c r="M158"/>
  <c r="M157" s="1"/>
  <c r="K158"/>
  <c r="Q158" s="1"/>
  <c r="X157"/>
  <c r="S157"/>
  <c r="S160" s="1"/>
  <c r="X156"/>
  <c r="X155"/>
  <c r="AA152"/>
  <c r="W152"/>
  <c r="T152"/>
  <c r="Q152"/>
  <c r="L152"/>
  <c r="AA151"/>
  <c r="W151"/>
  <c r="T151"/>
  <c r="Q151"/>
  <c r="L151"/>
  <c r="AA150"/>
  <c r="W150"/>
  <c r="T150"/>
  <c r="Q150"/>
  <c r="L150"/>
  <c r="AA149"/>
  <c r="W149"/>
  <c r="T149"/>
  <c r="Q149"/>
  <c r="L149"/>
  <c r="AA148"/>
  <c r="W148"/>
  <c r="T148"/>
  <c r="Q148"/>
  <c r="L148"/>
  <c r="AA146"/>
  <c r="AA145" s="1"/>
  <c r="AA144" s="1"/>
  <c r="W146"/>
  <c r="T146"/>
  <c r="Q146"/>
  <c r="L146"/>
  <c r="Z145"/>
  <c r="Y145"/>
  <c r="Y144" s="1"/>
  <c r="X145"/>
  <c r="W145"/>
  <c r="W144" s="1"/>
  <c r="V145"/>
  <c r="U145"/>
  <c r="U144" s="1"/>
  <c r="S145"/>
  <c r="T145" s="1"/>
  <c r="Q145"/>
  <c r="Q144" s="1"/>
  <c r="P145"/>
  <c r="O145"/>
  <c r="O144" s="1"/>
  <c r="N145"/>
  <c r="M145"/>
  <c r="M144" s="1"/>
  <c r="K145"/>
  <c r="L145" s="1"/>
  <c r="Z144"/>
  <c r="Z147" s="1"/>
  <c r="X144"/>
  <c r="X147" s="1"/>
  <c r="V144"/>
  <c r="V147" s="1"/>
  <c r="S144"/>
  <c r="S147" s="1"/>
  <c r="T147" s="1"/>
  <c r="P144"/>
  <c r="P147" s="1"/>
  <c r="N144"/>
  <c r="N147" s="1"/>
  <c r="AA131"/>
  <c r="W131"/>
  <c r="T131"/>
  <c r="Q131"/>
  <c r="L131"/>
  <c r="Y130"/>
  <c r="X130"/>
  <c r="U130"/>
  <c r="U129" s="1"/>
  <c r="S130"/>
  <c r="P130"/>
  <c r="N130"/>
  <c r="M130"/>
  <c r="K130"/>
  <c r="Q130" s="1"/>
  <c r="Y129"/>
  <c r="Y132" s="1"/>
  <c r="Y128" s="1"/>
  <c r="Y127" s="1"/>
  <c r="X129"/>
  <c r="T129"/>
  <c r="S129"/>
  <c r="S132" s="1"/>
  <c r="P129"/>
  <c r="P132" s="1"/>
  <c r="P128" s="1"/>
  <c r="P127" s="1"/>
  <c r="N129"/>
  <c r="N132" s="1"/>
  <c r="N128" s="1"/>
  <c r="N127" s="1"/>
  <c r="M129"/>
  <c r="M132" s="1"/>
  <c r="M128" s="1"/>
  <c r="M127" s="1"/>
  <c r="K129"/>
  <c r="AA125"/>
  <c r="W125"/>
  <c r="T125"/>
  <c r="Q125"/>
  <c r="L125"/>
  <c r="Y124"/>
  <c r="Y123" s="1"/>
  <c r="X124"/>
  <c r="U124"/>
  <c r="U123" s="1"/>
  <c r="S124"/>
  <c r="P124"/>
  <c r="P123" s="1"/>
  <c r="N124"/>
  <c r="M124"/>
  <c r="M123" s="1"/>
  <c r="K124"/>
  <c r="X123"/>
  <c r="AA123" s="1"/>
  <c r="S123"/>
  <c r="S126" s="1"/>
  <c r="N123"/>
  <c r="N126" s="1"/>
  <c r="K123"/>
  <c r="X122"/>
  <c r="S122"/>
  <c r="N122"/>
  <c r="N121" s="1"/>
  <c r="N120" s="1"/>
  <c r="N119" s="1"/>
  <c r="AA117"/>
  <c r="W117"/>
  <c r="T117"/>
  <c r="Q117"/>
  <c r="L117"/>
  <c r="Y116"/>
  <c r="Y118" s="1"/>
  <c r="X116"/>
  <c r="X118" s="1"/>
  <c r="U116"/>
  <c r="U118" s="1"/>
  <c r="S116"/>
  <c r="P116"/>
  <c r="P118" s="1"/>
  <c r="N116"/>
  <c r="N118" s="1"/>
  <c r="M116"/>
  <c r="M118" s="1"/>
  <c r="K116"/>
  <c r="AA107"/>
  <c r="W107"/>
  <c r="T107"/>
  <c r="Q107"/>
  <c r="L107"/>
  <c r="Y106"/>
  <c r="Y105" s="1"/>
  <c r="Y108" s="1"/>
  <c r="Y104" s="1"/>
  <c r="Y103" s="1"/>
  <c r="X106"/>
  <c r="U106"/>
  <c r="U105" s="1"/>
  <c r="U108" s="1"/>
  <c r="U104" s="1"/>
  <c r="U103" s="1"/>
  <c r="S106"/>
  <c r="P106"/>
  <c r="P105" s="1"/>
  <c r="P108" s="1"/>
  <c r="P104" s="1"/>
  <c r="P103" s="1"/>
  <c r="N106"/>
  <c r="M106"/>
  <c r="M105" s="1"/>
  <c r="M108" s="1"/>
  <c r="M104" s="1"/>
  <c r="M103" s="1"/>
  <c r="K106"/>
  <c r="X105"/>
  <c r="AA105" s="1"/>
  <c r="S105"/>
  <c r="S108" s="1"/>
  <c r="N105"/>
  <c r="N108" s="1"/>
  <c r="N104" s="1"/>
  <c r="N103" s="1"/>
  <c r="K105"/>
  <c r="K108" s="1"/>
  <c r="AA101"/>
  <c r="W101"/>
  <c r="T101"/>
  <c r="Q101"/>
  <c r="L101"/>
  <c r="Y100"/>
  <c r="Y99" s="1"/>
  <c r="Y102" s="1"/>
  <c r="Y98" s="1"/>
  <c r="X100"/>
  <c r="U100"/>
  <c r="U99" s="1"/>
  <c r="U102" s="1"/>
  <c r="U98" s="1"/>
  <c r="S100"/>
  <c r="P100"/>
  <c r="P99" s="1"/>
  <c r="P102" s="1"/>
  <c r="P98" s="1"/>
  <c r="N100"/>
  <c r="M100"/>
  <c r="M99" s="1"/>
  <c r="M102" s="1"/>
  <c r="M98" s="1"/>
  <c r="K100"/>
  <c r="X99"/>
  <c r="AA99" s="1"/>
  <c r="S99"/>
  <c r="S102" s="1"/>
  <c r="N99"/>
  <c r="N102" s="1"/>
  <c r="N98" s="1"/>
  <c r="K99"/>
  <c r="K102" s="1"/>
  <c r="AA96"/>
  <c r="AA95" s="1"/>
  <c r="AA94" s="1"/>
  <c r="W96"/>
  <c r="T96"/>
  <c r="Q96"/>
  <c r="L96"/>
  <c r="Z95"/>
  <c r="Y95"/>
  <c r="X95"/>
  <c r="W95"/>
  <c r="V95"/>
  <c r="U95"/>
  <c r="S95"/>
  <c r="T95" s="1"/>
  <c r="Q95"/>
  <c r="P95"/>
  <c r="O95"/>
  <c r="N95"/>
  <c r="M95"/>
  <c r="K95"/>
  <c r="L95" s="1"/>
  <c r="Z94"/>
  <c r="Z97" s="1"/>
  <c r="Y94"/>
  <c r="Y97" s="1"/>
  <c r="X94"/>
  <c r="X97" s="1"/>
  <c r="W94"/>
  <c r="W97" s="1"/>
  <c r="V94"/>
  <c r="V97" s="1"/>
  <c r="U94"/>
  <c r="U97" s="1"/>
  <c r="S94"/>
  <c r="S97" s="1"/>
  <c r="T97" s="1"/>
  <c r="Q94"/>
  <c r="Q97" s="1"/>
  <c r="P94"/>
  <c r="P97" s="1"/>
  <c r="O94"/>
  <c r="O97" s="1"/>
  <c r="N94"/>
  <c r="N97" s="1"/>
  <c r="M94"/>
  <c r="M97" s="1"/>
  <c r="K94"/>
  <c r="K97" s="1"/>
  <c r="L97" s="1"/>
  <c r="Z93"/>
  <c r="Z92" s="1"/>
  <c r="Z91" s="1"/>
  <c r="Z90" s="1"/>
  <c r="Z89" s="1"/>
  <c r="Z77" s="1"/>
  <c r="Y93"/>
  <c r="X93"/>
  <c r="W93"/>
  <c r="V93"/>
  <c r="V92" s="1"/>
  <c r="V91" s="1"/>
  <c r="V90" s="1"/>
  <c r="V89" s="1"/>
  <c r="V77" s="1"/>
  <c r="U93"/>
  <c r="S93"/>
  <c r="T93" s="1"/>
  <c r="Q93"/>
  <c r="P93"/>
  <c r="O93"/>
  <c r="N93"/>
  <c r="M93"/>
  <c r="K93"/>
  <c r="L93" s="1"/>
  <c r="O92"/>
  <c r="O91" s="1"/>
  <c r="O90" s="1"/>
  <c r="O89" s="1"/>
  <c r="O77" s="1"/>
  <c r="AA87"/>
  <c r="W87"/>
  <c r="T87"/>
  <c r="Q87"/>
  <c r="L87"/>
  <c r="Y86"/>
  <c r="X86"/>
  <c r="U86"/>
  <c r="S86"/>
  <c r="P86"/>
  <c r="N86"/>
  <c r="M86"/>
  <c r="K86"/>
  <c r="AA85"/>
  <c r="W85"/>
  <c r="T85"/>
  <c r="Q85"/>
  <c r="L85"/>
  <c r="Y84"/>
  <c r="X84"/>
  <c r="X83" s="1"/>
  <c r="U84"/>
  <c r="S84"/>
  <c r="P84"/>
  <c r="N84"/>
  <c r="N83" s="1"/>
  <c r="M84"/>
  <c r="K84"/>
  <c r="L84" s="1"/>
  <c r="Y83"/>
  <c r="U83"/>
  <c r="P83"/>
  <c r="M83"/>
  <c r="K83"/>
  <c r="Y74"/>
  <c r="X74"/>
  <c r="AA74" s="1"/>
  <c r="N74"/>
  <c r="S74" s="1"/>
  <c r="M74"/>
  <c r="P74" s="1"/>
  <c r="K74"/>
  <c r="Q74" s="1"/>
  <c r="Y73"/>
  <c r="Y72" s="1"/>
  <c r="Y75" s="1"/>
  <c r="Y71" s="1"/>
  <c r="Y70" s="1"/>
  <c r="Y69" s="1"/>
  <c r="N73"/>
  <c r="N72" s="1"/>
  <c r="N75" s="1"/>
  <c r="N71" s="1"/>
  <c r="N70" s="1"/>
  <c r="N69" s="1"/>
  <c r="K73"/>
  <c r="Q73" s="1"/>
  <c r="AA67"/>
  <c r="W67"/>
  <c r="T67"/>
  <c r="Q67"/>
  <c r="L67"/>
  <c r="Y66"/>
  <c r="Y65" s="1"/>
  <c r="Y68" s="1"/>
  <c r="Y64" s="1"/>
  <c r="Y63" s="1"/>
  <c r="X66"/>
  <c r="U66"/>
  <c r="U65" s="1"/>
  <c r="U68" s="1"/>
  <c r="U64" s="1"/>
  <c r="U63" s="1"/>
  <c r="S66"/>
  <c r="P66"/>
  <c r="P65" s="1"/>
  <c r="P68" s="1"/>
  <c r="P64" s="1"/>
  <c r="P63" s="1"/>
  <c r="N66"/>
  <c r="M66"/>
  <c r="M65" s="1"/>
  <c r="M68" s="1"/>
  <c r="M64" s="1"/>
  <c r="M63" s="1"/>
  <c r="K66"/>
  <c r="Q66" s="1"/>
  <c r="X65"/>
  <c r="X68" s="1"/>
  <c r="S65"/>
  <c r="S68" s="1"/>
  <c r="N65"/>
  <c r="N68" s="1"/>
  <c r="N64" s="1"/>
  <c r="N63" s="1"/>
  <c r="AA61"/>
  <c r="W61"/>
  <c r="T61"/>
  <c r="Q61"/>
  <c r="L61"/>
  <c r="Y60"/>
  <c r="X60"/>
  <c r="U60"/>
  <c r="S60"/>
  <c r="P60"/>
  <c r="N60"/>
  <c r="M60"/>
  <c r="K60"/>
  <c r="Q60" s="1"/>
  <c r="Y59"/>
  <c r="Y62" s="1"/>
  <c r="Y58" s="1"/>
  <c r="X59"/>
  <c r="X62" s="1"/>
  <c r="U59"/>
  <c r="U62" s="1"/>
  <c r="U58" s="1"/>
  <c r="S59"/>
  <c r="S62" s="1"/>
  <c r="P59"/>
  <c r="P62" s="1"/>
  <c r="P58" s="1"/>
  <c r="N59"/>
  <c r="N62" s="1"/>
  <c r="N58" s="1"/>
  <c r="M59"/>
  <c r="M62" s="1"/>
  <c r="M58" s="1"/>
  <c r="K59"/>
  <c r="K62" s="1"/>
  <c r="AA56"/>
  <c r="W56"/>
  <c r="T56"/>
  <c r="Q56"/>
  <c r="Q55" s="1"/>
  <c r="Q54" s="1"/>
  <c r="L56"/>
  <c r="AA55"/>
  <c r="Z55"/>
  <c r="Y55"/>
  <c r="X55"/>
  <c r="W55"/>
  <c r="V55"/>
  <c r="U55"/>
  <c r="S55"/>
  <c r="T55" s="1"/>
  <c r="P55"/>
  <c r="O55"/>
  <c r="N55"/>
  <c r="M55"/>
  <c r="K55"/>
  <c r="L55" s="1"/>
  <c r="AA54"/>
  <c r="AA57" s="1"/>
  <c r="Z54"/>
  <c r="Z57" s="1"/>
  <c r="Y54"/>
  <c r="Y57" s="1"/>
  <c r="X54"/>
  <c r="X57" s="1"/>
  <c r="W54"/>
  <c r="W57" s="1"/>
  <c r="V54"/>
  <c r="V57" s="1"/>
  <c r="U54"/>
  <c r="U57" s="1"/>
  <c r="S54"/>
  <c r="S57" s="1"/>
  <c r="T57" s="1"/>
  <c r="P54"/>
  <c r="P57" s="1"/>
  <c r="O54"/>
  <c r="O57" s="1"/>
  <c r="N54"/>
  <c r="N57" s="1"/>
  <c r="M54"/>
  <c r="M57" s="1"/>
  <c r="K54"/>
  <c r="K57" s="1"/>
  <c r="L57" s="1"/>
  <c r="AA53"/>
  <c r="Z53"/>
  <c r="Y53"/>
  <c r="X53"/>
  <c r="W53"/>
  <c r="V53"/>
  <c r="U53"/>
  <c r="S53"/>
  <c r="T53" s="1"/>
  <c r="P53"/>
  <c r="O53"/>
  <c r="N53"/>
  <c r="M53"/>
  <c r="K53"/>
  <c r="L53" s="1"/>
  <c r="Z52"/>
  <c r="V52"/>
  <c r="V51" s="1"/>
  <c r="V50" s="1"/>
  <c r="V49" s="1"/>
  <c r="V48" s="1"/>
  <c r="O52"/>
  <c r="Z51"/>
  <c r="Z50" s="1"/>
  <c r="Z49" s="1"/>
  <c r="Z48" s="1"/>
  <c r="O51"/>
  <c r="O50" s="1"/>
  <c r="O49" s="1"/>
  <c r="O48" s="1"/>
  <c r="AA45"/>
  <c r="W45"/>
  <c r="T45"/>
  <c r="Q45"/>
  <c r="L45"/>
  <c r="Y44"/>
  <c r="X44"/>
  <c r="U44"/>
  <c r="S44"/>
  <c r="P44"/>
  <c r="N44"/>
  <c r="M44"/>
  <c r="K44"/>
  <c r="Q44" s="1"/>
  <c r="Y43"/>
  <c r="Y46" s="1"/>
  <c r="X43"/>
  <c r="X46" s="1"/>
  <c r="U43"/>
  <c r="U46" s="1"/>
  <c r="S43"/>
  <c r="S46" s="1"/>
  <c r="P43"/>
  <c r="P46" s="1"/>
  <c r="N43"/>
  <c r="N46" s="1"/>
  <c r="M43"/>
  <c r="M46" s="1"/>
  <c r="K43"/>
  <c r="K46" s="1"/>
  <c r="Y42"/>
  <c r="X42"/>
  <c r="AA42" s="1"/>
  <c r="U42"/>
  <c r="S42"/>
  <c r="W42" s="1"/>
  <c r="P42"/>
  <c r="N42"/>
  <c r="N41" s="1"/>
  <c r="N40" s="1"/>
  <c r="M42"/>
  <c r="Y41"/>
  <c r="Y40" s="1"/>
  <c r="X41"/>
  <c r="U41"/>
  <c r="U40" s="1"/>
  <c r="P41"/>
  <c r="M41"/>
  <c r="M40" s="1"/>
  <c r="X40"/>
  <c r="P40"/>
  <c r="AA38"/>
  <c r="W38"/>
  <c r="T38"/>
  <c r="Q38"/>
  <c r="L38"/>
  <c r="Y37"/>
  <c r="Y36" s="1"/>
  <c r="Y39" s="1"/>
  <c r="Y35" s="1"/>
  <c r="Y34" s="1"/>
  <c r="Y33" s="1"/>
  <c r="X37"/>
  <c r="U37"/>
  <c r="U36" s="1"/>
  <c r="U39" s="1"/>
  <c r="U35" s="1"/>
  <c r="U34" s="1"/>
  <c r="U33" s="1"/>
  <c r="S37"/>
  <c r="P37"/>
  <c r="P36" s="1"/>
  <c r="P39" s="1"/>
  <c r="P35" s="1"/>
  <c r="P34" s="1"/>
  <c r="P33" s="1"/>
  <c r="N37"/>
  <c r="M37"/>
  <c r="M36" s="1"/>
  <c r="M39" s="1"/>
  <c r="M35" s="1"/>
  <c r="M34" s="1"/>
  <c r="M33" s="1"/>
  <c r="K37"/>
  <c r="Q37" s="1"/>
  <c r="J37"/>
  <c r="J36" s="1"/>
  <c r="J39" s="1"/>
  <c r="J35" s="1"/>
  <c r="J34" s="1"/>
  <c r="J33" s="1"/>
  <c r="X36"/>
  <c r="S36"/>
  <c r="S39" s="1"/>
  <c r="N36"/>
  <c r="N39" s="1"/>
  <c r="N35" s="1"/>
  <c r="N34" s="1"/>
  <c r="N33" s="1"/>
  <c r="K36"/>
  <c r="K39" s="1"/>
  <c r="R32"/>
  <c r="Y27"/>
  <c r="Y26" s="1"/>
  <c r="Y25" s="1"/>
  <c r="Y28" s="1"/>
  <c r="Y24" s="1"/>
  <c r="Y23" s="1"/>
  <c r="Y22" s="1"/>
  <c r="Y21" s="1"/>
  <c r="Y20" s="1"/>
  <c r="Y19" s="1"/>
  <c r="X27"/>
  <c r="U27"/>
  <c r="U26" s="1"/>
  <c r="U25" s="1"/>
  <c r="U28" s="1"/>
  <c r="U24" s="1"/>
  <c r="U23" s="1"/>
  <c r="U22" s="1"/>
  <c r="U21" s="1"/>
  <c r="U20" s="1"/>
  <c r="U19" s="1"/>
  <c r="N27"/>
  <c r="S27" s="1"/>
  <c r="K27"/>
  <c r="Q27" s="1"/>
  <c r="X26"/>
  <c r="P26"/>
  <c r="P25" s="1"/>
  <c r="P28" s="1"/>
  <c r="P24" s="1"/>
  <c r="P23" s="1"/>
  <c r="P22" s="1"/>
  <c r="P21" s="1"/>
  <c r="P20" s="1"/>
  <c r="P19" s="1"/>
  <c r="N26"/>
  <c r="N25" s="1"/>
  <c r="N28" s="1"/>
  <c r="N24" s="1"/>
  <c r="N23" s="1"/>
  <c r="N22" s="1"/>
  <c r="N21" s="1"/>
  <c r="N20" s="1"/>
  <c r="N19" s="1"/>
  <c r="M26"/>
  <c r="X25"/>
  <c r="M25"/>
  <c r="M28" s="1"/>
  <c r="M24" s="1"/>
  <c r="M23" s="1"/>
  <c r="M22" s="1"/>
  <c r="M21" s="1"/>
  <c r="M20" s="1"/>
  <c r="M19" s="1"/>
  <c r="AA16"/>
  <c r="W16"/>
  <c r="T16"/>
  <c r="Q16"/>
  <c r="L16"/>
  <c r="Y15"/>
  <c r="X15"/>
  <c r="U15"/>
  <c r="S15"/>
  <c r="Q15"/>
  <c r="P15"/>
  <c r="O15"/>
  <c r="N15"/>
  <c r="M15"/>
  <c r="K15"/>
  <c r="L15" s="1"/>
  <c r="Y14"/>
  <c r="Y17" s="1"/>
  <c r="Y13" s="1"/>
  <c r="Y12" s="1"/>
  <c r="Y11" s="1"/>
  <c r="Y10" s="1"/>
  <c r="X14"/>
  <c r="U14"/>
  <c r="U17" s="1"/>
  <c r="U13" s="1"/>
  <c r="U12" s="1"/>
  <c r="U11" s="1"/>
  <c r="U10" s="1"/>
  <c r="S14"/>
  <c r="S17" s="1"/>
  <c r="Q14"/>
  <c r="Q17" s="1"/>
  <c r="Q13" s="1"/>
  <c r="Q12" s="1"/>
  <c r="Q11" s="1"/>
  <c r="Q10" s="1"/>
  <c r="P14"/>
  <c r="P17" s="1"/>
  <c r="P13" s="1"/>
  <c r="P12" s="1"/>
  <c r="P11" s="1"/>
  <c r="P10" s="1"/>
  <c r="O14"/>
  <c r="O17" s="1"/>
  <c r="O13" s="1"/>
  <c r="O12" s="1"/>
  <c r="O11" s="1"/>
  <c r="O10" s="1"/>
  <c r="N14"/>
  <c r="N17" s="1"/>
  <c r="N13" s="1"/>
  <c r="N12" s="1"/>
  <c r="N11" s="1"/>
  <c r="N10" s="1"/>
  <c r="M14"/>
  <c r="M17" s="1"/>
  <c r="M13" s="1"/>
  <c r="M12" s="1"/>
  <c r="M11" s="1"/>
  <c r="M10" s="1"/>
  <c r="K14"/>
  <c r="K17" s="1"/>
  <c r="S156" l="1"/>
  <c r="S155" s="1"/>
  <c r="K157"/>
  <c r="N301"/>
  <c r="N300" s="1"/>
  <c r="N299" s="1"/>
  <c r="N298" s="1"/>
  <c r="N297" s="1"/>
  <c r="K420"/>
  <c r="L420" s="1"/>
  <c r="N420"/>
  <c r="P420"/>
  <c r="T609"/>
  <c r="P254"/>
  <c r="P253" s="1"/>
  <c r="N160"/>
  <c r="N156"/>
  <c r="N155" s="1"/>
  <c r="N154" s="1"/>
  <c r="N153" s="1"/>
  <c r="Q423"/>
  <c r="Q418" s="1"/>
  <c r="Q417" s="1"/>
  <c r="Q420"/>
  <c r="AA14"/>
  <c r="W15"/>
  <c r="AA15"/>
  <c r="K26"/>
  <c r="Q26" s="1"/>
  <c r="W84"/>
  <c r="AA410"/>
  <c r="T421"/>
  <c r="K478"/>
  <c r="AA225"/>
  <c r="W250"/>
  <c r="AA250"/>
  <c r="S301"/>
  <c r="P363"/>
  <c r="P362" s="1"/>
  <c r="P361" s="1"/>
  <c r="P360" s="1"/>
  <c r="AA40"/>
  <c r="S41"/>
  <c r="S40" s="1"/>
  <c r="W40" s="1"/>
  <c r="K42"/>
  <c r="K72"/>
  <c r="K75" s="1"/>
  <c r="M73"/>
  <c r="M72" s="1"/>
  <c r="M75" s="1"/>
  <c r="M71" s="1"/>
  <c r="M70" s="1"/>
  <c r="M69" s="1"/>
  <c r="X73"/>
  <c r="X72" s="1"/>
  <c r="AA72" s="1"/>
  <c r="W195"/>
  <c r="AA195"/>
  <c r="W216"/>
  <c r="AA243"/>
  <c r="P301"/>
  <c r="P300" s="1"/>
  <c r="P299" s="1"/>
  <c r="P298" s="1"/>
  <c r="P297" s="1"/>
  <c r="L315"/>
  <c r="N340"/>
  <c r="N334" s="1"/>
  <c r="N333" s="1"/>
  <c r="N332" s="1"/>
  <c r="N331" s="1"/>
  <c r="Y363"/>
  <c r="Y362" s="1"/>
  <c r="Y361" s="1"/>
  <c r="Y360" s="1"/>
  <c r="AA546"/>
  <c r="W550"/>
  <c r="T420"/>
  <c r="W421"/>
  <c r="T530"/>
  <c r="AA97"/>
  <c r="AA93"/>
  <c r="N92"/>
  <c r="N91" s="1"/>
  <c r="N90" s="1"/>
  <c r="N89" s="1"/>
  <c r="P92"/>
  <c r="P91" s="1"/>
  <c r="P90" s="1"/>
  <c r="P89" s="1"/>
  <c r="Q199"/>
  <c r="Q200"/>
  <c r="M254"/>
  <c r="M253" s="1"/>
  <c r="W315"/>
  <c r="T338"/>
  <c r="AA338"/>
  <c r="M346"/>
  <c r="M345" s="1"/>
  <c r="M350" s="1"/>
  <c r="M344" s="1"/>
  <c r="M343" s="1"/>
  <c r="M342" s="1"/>
  <c r="M341" s="1"/>
  <c r="W346"/>
  <c r="AA346"/>
  <c r="W348"/>
  <c r="AA348"/>
  <c r="W394"/>
  <c r="AA394"/>
  <c r="W403"/>
  <c r="AA403"/>
  <c r="K496"/>
  <c r="L27"/>
  <c r="W37"/>
  <c r="AA37"/>
  <c r="W60"/>
  <c r="AA60"/>
  <c r="L185"/>
  <c r="T216"/>
  <c r="AA216"/>
  <c r="W260"/>
  <c r="S285"/>
  <c r="O286"/>
  <c r="O285" s="1"/>
  <c r="O288" s="1"/>
  <c r="O284" s="1"/>
  <c r="O283" s="1"/>
  <c r="O282" s="1"/>
  <c r="O281" s="1"/>
  <c r="O280" s="1"/>
  <c r="T286"/>
  <c r="T315"/>
  <c r="AA345"/>
  <c r="AP371"/>
  <c r="T443"/>
  <c r="W443"/>
  <c r="T444"/>
  <c r="P543"/>
  <c r="P542" s="1"/>
  <c r="N562"/>
  <c r="N561" s="1"/>
  <c r="N572" s="1"/>
  <c r="N560" s="1"/>
  <c r="AA562"/>
  <c r="W569"/>
  <c r="X569"/>
  <c r="AA569" s="1"/>
  <c r="W576"/>
  <c r="W589"/>
  <c r="S598"/>
  <c r="T599"/>
  <c r="U606"/>
  <c r="U605" s="1"/>
  <c r="T607"/>
  <c r="W607"/>
  <c r="Q57"/>
  <c r="Q53"/>
  <c r="O47"/>
  <c r="Q100"/>
  <c r="L100"/>
  <c r="Q116"/>
  <c r="L116"/>
  <c r="S121"/>
  <c r="K126"/>
  <c r="K122"/>
  <c r="Q124"/>
  <c r="L124"/>
  <c r="U132"/>
  <c r="U128" s="1"/>
  <c r="U127" s="1"/>
  <c r="W129"/>
  <c r="X153"/>
  <c r="M160"/>
  <c r="M156"/>
  <c r="M155" s="1"/>
  <c r="M154" s="1"/>
  <c r="M153" s="1"/>
  <c r="P160"/>
  <c r="P156"/>
  <c r="P155" s="1"/>
  <c r="P154" s="1"/>
  <c r="P153" s="1"/>
  <c r="U160"/>
  <c r="U156"/>
  <c r="U155" s="1"/>
  <c r="U153" s="1"/>
  <c r="Y160"/>
  <c r="Y156"/>
  <c r="Y155" s="1"/>
  <c r="Y153" s="1"/>
  <c r="K25"/>
  <c r="K28" s="1"/>
  <c r="AA26"/>
  <c r="AA27"/>
  <c r="AA36"/>
  <c r="L37"/>
  <c r="W41"/>
  <c r="AA41"/>
  <c r="Q42"/>
  <c r="M52"/>
  <c r="M51" s="1"/>
  <c r="M50" s="1"/>
  <c r="M49" s="1"/>
  <c r="M48" s="1"/>
  <c r="P52"/>
  <c r="P51" s="1"/>
  <c r="P50" s="1"/>
  <c r="P49" s="1"/>
  <c r="P48" s="1"/>
  <c r="U52"/>
  <c r="U51" s="1"/>
  <c r="U50" s="1"/>
  <c r="U49" s="1"/>
  <c r="U48" s="1"/>
  <c r="Y52"/>
  <c r="Y51" s="1"/>
  <c r="Y50" s="1"/>
  <c r="Y49" s="1"/>
  <c r="Y48" s="1"/>
  <c r="K65"/>
  <c r="L66"/>
  <c r="W66"/>
  <c r="AA66"/>
  <c r="K88"/>
  <c r="M88"/>
  <c r="M82" s="1"/>
  <c r="M81" s="1"/>
  <c r="M80" s="1"/>
  <c r="M79" s="1"/>
  <c r="M78" s="1"/>
  <c r="P88"/>
  <c r="P82" s="1"/>
  <c r="P81" s="1"/>
  <c r="P80" s="1"/>
  <c r="P79" s="1"/>
  <c r="P78" s="1"/>
  <c r="P77" s="1"/>
  <c r="U88"/>
  <c r="U82" s="1"/>
  <c r="U81" s="1"/>
  <c r="U80" s="1"/>
  <c r="U79" s="1"/>
  <c r="U78" s="1"/>
  <c r="P204"/>
  <c r="W86"/>
  <c r="T86"/>
  <c r="Q106"/>
  <c r="L106"/>
  <c r="X121"/>
  <c r="M126"/>
  <c r="M122"/>
  <c r="M121" s="1"/>
  <c r="M120" s="1"/>
  <c r="M119" s="1"/>
  <c r="P126"/>
  <c r="P122"/>
  <c r="P121" s="1"/>
  <c r="P120" s="1"/>
  <c r="P119" s="1"/>
  <c r="U126"/>
  <c r="U122"/>
  <c r="U121" s="1"/>
  <c r="U120" s="1"/>
  <c r="U119" s="1"/>
  <c r="Y126"/>
  <c r="Y122"/>
  <c r="Y121" s="1"/>
  <c r="Y120" s="1"/>
  <c r="Y119" s="1"/>
  <c r="K132"/>
  <c r="L129"/>
  <c r="M147"/>
  <c r="M143"/>
  <c r="M142" s="1"/>
  <c r="M141" s="1"/>
  <c r="M140" s="1"/>
  <c r="M139" s="1"/>
  <c r="M138" s="1"/>
  <c r="O147"/>
  <c r="O143"/>
  <c r="O142" s="1"/>
  <c r="O141" s="1"/>
  <c r="O140" s="1"/>
  <c r="O139" s="1"/>
  <c r="O138" s="1"/>
  <c r="O133" s="1"/>
  <c r="Q147"/>
  <c r="Q143"/>
  <c r="Q142" s="1"/>
  <c r="Q141" s="1"/>
  <c r="Q139" s="1"/>
  <c r="Q138" s="1"/>
  <c r="Q133" s="1"/>
  <c r="U147"/>
  <c r="U143"/>
  <c r="U142" s="1"/>
  <c r="U141" s="1"/>
  <c r="U140" s="1"/>
  <c r="U139" s="1"/>
  <c r="U138" s="1"/>
  <c r="W147"/>
  <c r="W143"/>
  <c r="W142" s="1"/>
  <c r="W141" s="1"/>
  <c r="W139" s="1"/>
  <c r="W138" s="1"/>
  <c r="W133" s="1"/>
  <c r="Y147"/>
  <c r="Y143"/>
  <c r="Y142" s="1"/>
  <c r="Y141" s="1"/>
  <c r="Y140" s="1"/>
  <c r="Y139" s="1"/>
  <c r="Y138" s="1"/>
  <c r="AA147"/>
  <c r="AA143"/>
  <c r="AA142" s="1"/>
  <c r="AA141" s="1"/>
  <c r="AA139" s="1"/>
  <c r="AA138" s="1"/>
  <c r="AA133" s="1"/>
  <c r="S153"/>
  <c r="W153" s="1"/>
  <c r="Q489"/>
  <c r="Q482"/>
  <c r="O489"/>
  <c r="O482"/>
  <c r="O463" s="1"/>
  <c r="AA25"/>
  <c r="T40"/>
  <c r="W44"/>
  <c r="AA44"/>
  <c r="L54"/>
  <c r="N52"/>
  <c r="N51" s="1"/>
  <c r="N50" s="1"/>
  <c r="N49" s="1"/>
  <c r="N48" s="1"/>
  <c r="AA73"/>
  <c r="Q83"/>
  <c r="S83"/>
  <c r="W83" s="1"/>
  <c r="AA83"/>
  <c r="Q84"/>
  <c r="T84"/>
  <c r="AA84"/>
  <c r="L86"/>
  <c r="N88"/>
  <c r="N82" s="1"/>
  <c r="N81" s="1"/>
  <c r="N80" s="1"/>
  <c r="N79" s="1"/>
  <c r="N78" s="1"/>
  <c r="N77" s="1"/>
  <c r="X88"/>
  <c r="M92"/>
  <c r="M91" s="1"/>
  <c r="M90" s="1"/>
  <c r="M89" s="1"/>
  <c r="U92"/>
  <c r="U91" s="1"/>
  <c r="U90" s="1"/>
  <c r="U89" s="1"/>
  <c r="Y92"/>
  <c r="Y91" s="1"/>
  <c r="Y90" s="1"/>
  <c r="Y89" s="1"/>
  <c r="AA260"/>
  <c r="X259"/>
  <c r="AA259" s="1"/>
  <c r="W268"/>
  <c r="T268"/>
  <c r="S267"/>
  <c r="S270" s="1"/>
  <c r="X300"/>
  <c r="M305"/>
  <c r="M301"/>
  <c r="M300" s="1"/>
  <c r="M299" s="1"/>
  <c r="M298" s="1"/>
  <c r="M297" s="1"/>
  <c r="O305"/>
  <c r="O301"/>
  <c r="O300" s="1"/>
  <c r="O299" s="1"/>
  <c r="O298" s="1"/>
  <c r="O297" s="1"/>
  <c r="Q305"/>
  <c r="Q301"/>
  <c r="Q300" s="1"/>
  <c r="Q299" s="1"/>
  <c r="Q297" s="1"/>
  <c r="U305"/>
  <c r="U301"/>
  <c r="U300" s="1"/>
  <c r="U299" s="1"/>
  <c r="U297" s="1"/>
  <c r="Y305"/>
  <c r="Y301"/>
  <c r="Y300" s="1"/>
  <c r="Y299" s="1"/>
  <c r="Y297" s="1"/>
  <c r="S359"/>
  <c r="T356"/>
  <c r="S367"/>
  <c r="S363"/>
  <c r="Q365"/>
  <c r="L365"/>
  <c r="K364"/>
  <c r="Q403"/>
  <c r="K402"/>
  <c r="W440"/>
  <c r="W439" s="1"/>
  <c r="W438" s="1"/>
  <c r="S439"/>
  <c r="T439" s="1"/>
  <c r="Q496"/>
  <c r="L496"/>
  <c r="K507"/>
  <c r="K503"/>
  <c r="Q505"/>
  <c r="L505"/>
  <c r="Q538"/>
  <c r="L538"/>
  <c r="W598"/>
  <c r="T598"/>
  <c r="S603"/>
  <c r="W601"/>
  <c r="T601"/>
  <c r="W606"/>
  <c r="T606"/>
  <c r="S605"/>
  <c r="W608"/>
  <c r="T608"/>
  <c r="Q609"/>
  <c r="L609"/>
  <c r="K608"/>
  <c r="L608" s="1"/>
  <c r="M625"/>
  <c r="M620"/>
  <c r="M619" s="1"/>
  <c r="M618" s="1"/>
  <c r="P625"/>
  <c r="P620"/>
  <c r="P619" s="1"/>
  <c r="P618" s="1"/>
  <c r="Y88"/>
  <c r="Y82" s="1"/>
  <c r="Y81" s="1"/>
  <c r="Y80" s="1"/>
  <c r="Y79" s="1"/>
  <c r="Y78" s="1"/>
  <c r="Y77" s="1"/>
  <c r="W100"/>
  <c r="AA100"/>
  <c r="W106"/>
  <c r="AA106"/>
  <c r="W116"/>
  <c r="W124"/>
  <c r="AA124"/>
  <c r="AA129"/>
  <c r="W130"/>
  <c r="AA130"/>
  <c r="N143"/>
  <c r="N142" s="1"/>
  <c r="N141" s="1"/>
  <c r="N140" s="1"/>
  <c r="N139" s="1"/>
  <c r="N138" s="1"/>
  <c r="P143"/>
  <c r="P142" s="1"/>
  <c r="P141" s="1"/>
  <c r="P140" s="1"/>
  <c r="P139" s="1"/>
  <c r="P138" s="1"/>
  <c r="S143"/>
  <c r="V143"/>
  <c r="V142" s="1"/>
  <c r="V141" s="1"/>
  <c r="V140" s="1"/>
  <c r="V139" s="1"/>
  <c r="V138" s="1"/>
  <c r="V133" s="1"/>
  <c r="X143"/>
  <c r="X142" s="1"/>
  <c r="X141" s="1"/>
  <c r="X140" s="1"/>
  <c r="X139" s="1"/>
  <c r="X138" s="1"/>
  <c r="Z143"/>
  <c r="Z142" s="1"/>
  <c r="Z141" s="1"/>
  <c r="Z140" s="1"/>
  <c r="Z139" s="1"/>
  <c r="Z138" s="1"/>
  <c r="Z133" s="1"/>
  <c r="K144"/>
  <c r="L158"/>
  <c r="W158"/>
  <c r="AA158"/>
  <c r="AA169"/>
  <c r="L176"/>
  <c r="T185"/>
  <c r="AA185"/>
  <c r="W186"/>
  <c r="AA186"/>
  <c r="Y192"/>
  <c r="Y191" s="1"/>
  <c r="Y190" s="1"/>
  <c r="Y189" s="1"/>
  <c r="M192"/>
  <c r="M191" s="1"/>
  <c r="M190" s="1"/>
  <c r="M189" s="1"/>
  <c r="P192"/>
  <c r="P191" s="1"/>
  <c r="P190" s="1"/>
  <c r="P189" s="1"/>
  <c r="U192"/>
  <c r="U191" s="1"/>
  <c r="U190" s="1"/>
  <c r="U189" s="1"/>
  <c r="L201"/>
  <c r="W201"/>
  <c r="AA201"/>
  <c r="L209"/>
  <c r="W209"/>
  <c r="AA209"/>
  <c r="L216"/>
  <c r="S224"/>
  <c r="S227" s="1"/>
  <c r="X224"/>
  <c r="AA224" s="1"/>
  <c r="Q225"/>
  <c r="S242"/>
  <c r="S245" s="1"/>
  <c r="X242"/>
  <c r="X245" s="1"/>
  <c r="Q243"/>
  <c r="S249"/>
  <c r="S252" s="1"/>
  <c r="X249"/>
  <c r="AA249" s="1"/>
  <c r="Q250"/>
  <c r="Y321"/>
  <c r="Y320" s="1"/>
  <c r="M363"/>
  <c r="M362" s="1"/>
  <c r="M361" s="1"/>
  <c r="M360" s="1"/>
  <c r="U363"/>
  <c r="U362" s="1"/>
  <c r="U361" s="1"/>
  <c r="U360" s="1"/>
  <c r="N381"/>
  <c r="S428"/>
  <c r="S433" s="1"/>
  <c r="X428"/>
  <c r="AA428" s="1"/>
  <c r="P482"/>
  <c r="N502"/>
  <c r="N501" s="1"/>
  <c r="N500" s="1"/>
  <c r="K535"/>
  <c r="X535"/>
  <c r="X541" s="1"/>
  <c r="M535"/>
  <c r="M541" s="1"/>
  <c r="M534" s="1"/>
  <c r="P535"/>
  <c r="P541" s="1"/>
  <c r="P534" s="1"/>
  <c r="K561"/>
  <c r="N603"/>
  <c r="N597" s="1"/>
  <c r="N596" s="1"/>
  <c r="N595" s="1"/>
  <c r="N594" s="1"/>
  <c r="N593" s="1"/>
  <c r="N592" s="1"/>
  <c r="X603"/>
  <c r="X606"/>
  <c r="X605" s="1"/>
  <c r="M607"/>
  <c r="P607"/>
  <c r="X608"/>
  <c r="K279"/>
  <c r="L276"/>
  <c r="AA286"/>
  <c r="X285"/>
  <c r="X288" s="1"/>
  <c r="AA288" s="1"/>
  <c r="Q294"/>
  <c r="L294"/>
  <c r="W301"/>
  <c r="S300"/>
  <c r="K305"/>
  <c r="L305" s="1"/>
  <c r="L302"/>
  <c r="K301"/>
  <c r="Q338"/>
  <c r="L338"/>
  <c r="Q346"/>
  <c r="L346"/>
  <c r="K345"/>
  <c r="K350" s="1"/>
  <c r="N367"/>
  <c r="N363"/>
  <c r="N362" s="1"/>
  <c r="N361" s="1"/>
  <c r="N360" s="1"/>
  <c r="AA364"/>
  <c r="X363"/>
  <c r="Q387"/>
  <c r="L387"/>
  <c r="K397"/>
  <c r="K394"/>
  <c r="Q410"/>
  <c r="K409"/>
  <c r="K433"/>
  <c r="L428"/>
  <c r="Q440"/>
  <c r="Q439" s="1"/>
  <c r="Q438" s="1"/>
  <c r="L440"/>
  <c r="K439"/>
  <c r="L439" s="1"/>
  <c r="S462"/>
  <c r="T462" s="1"/>
  <c r="T459"/>
  <c r="W479"/>
  <c r="S478"/>
  <c r="W478" s="1"/>
  <c r="W498"/>
  <c r="S497"/>
  <c r="M507"/>
  <c r="M503"/>
  <c r="P507"/>
  <c r="P503"/>
  <c r="P502" s="1"/>
  <c r="P501" s="1"/>
  <c r="P500" s="1"/>
  <c r="U507"/>
  <c r="U503"/>
  <c r="W503" s="1"/>
  <c r="Y507"/>
  <c r="Y503"/>
  <c r="AA503" s="1"/>
  <c r="K553"/>
  <c r="L545"/>
  <c r="W562"/>
  <c r="S561"/>
  <c r="L599"/>
  <c r="K598"/>
  <c r="L598" s="1"/>
  <c r="N605"/>
  <c r="K611"/>
  <c r="L607"/>
  <c r="K606"/>
  <c r="Y611"/>
  <c r="Y606"/>
  <c r="Y605" s="1"/>
  <c r="Q621"/>
  <c r="K620"/>
  <c r="AA623"/>
  <c r="X622"/>
  <c r="AA622" s="1"/>
  <c r="U624"/>
  <c r="T624"/>
  <c r="S623"/>
  <c r="S622" s="1"/>
  <c r="S621" s="1"/>
  <c r="W156"/>
  <c r="AA156"/>
  <c r="AA157"/>
  <c r="O162"/>
  <c r="N192"/>
  <c r="N191" s="1"/>
  <c r="N190" s="1"/>
  <c r="N189" s="1"/>
  <c r="W199"/>
  <c r="AA199"/>
  <c r="W200"/>
  <c r="AA200"/>
  <c r="AA208"/>
  <c r="U254"/>
  <c r="U253" s="1"/>
  <c r="AP370"/>
  <c r="AP369" s="1"/>
  <c r="AP368" s="1"/>
  <c r="M502"/>
  <c r="M501" s="1"/>
  <c r="M500" s="1"/>
  <c r="Y502"/>
  <c r="Y501" s="1"/>
  <c r="Y500" s="1"/>
  <c r="AA545"/>
  <c r="Q546"/>
  <c r="W546"/>
  <c r="Q598"/>
  <c r="U603"/>
  <c r="U597" s="1"/>
  <c r="U596" s="1"/>
  <c r="U595" s="1"/>
  <c r="U594" s="1"/>
  <c r="U593" s="1"/>
  <c r="U592" s="1"/>
  <c r="Q608"/>
  <c r="Q260"/>
  <c r="AA267"/>
  <c r="Q268"/>
  <c r="AA268"/>
  <c r="W277"/>
  <c r="AA277"/>
  <c r="N280"/>
  <c r="P280"/>
  <c r="U280"/>
  <c r="W294"/>
  <c r="AA294"/>
  <c r="AA302"/>
  <c r="W303"/>
  <c r="AA303"/>
  <c r="Q315"/>
  <c r="W316"/>
  <c r="AA316"/>
  <c r="Q336"/>
  <c r="AA336"/>
  <c r="N350"/>
  <c r="N344" s="1"/>
  <c r="N343" s="1"/>
  <c r="N342" s="1"/>
  <c r="N341" s="1"/>
  <c r="N321" s="1"/>
  <c r="N320" s="1"/>
  <c r="AA356"/>
  <c r="W357"/>
  <c r="AA357"/>
  <c r="W365"/>
  <c r="AA365"/>
  <c r="W387"/>
  <c r="AA387"/>
  <c r="AA420"/>
  <c r="Q429"/>
  <c r="Q428" s="1"/>
  <c r="Q433" s="1"/>
  <c r="Q427" s="1"/>
  <c r="Q426" s="1"/>
  <c r="Q425" s="1"/>
  <c r="AA444"/>
  <c r="AA479"/>
  <c r="AA497"/>
  <c r="W505"/>
  <c r="AA505"/>
  <c r="U502"/>
  <c r="U501" s="1"/>
  <c r="U500" s="1"/>
  <c r="Q510"/>
  <c r="AA510"/>
  <c r="AA520"/>
  <c r="W529"/>
  <c r="AA530"/>
  <c r="Q536"/>
  <c r="AA536"/>
  <c r="N553"/>
  <c r="N544" s="1"/>
  <c r="N543" s="1"/>
  <c r="N542" s="1"/>
  <c r="S553"/>
  <c r="T546"/>
  <c r="AA582"/>
  <c r="W583"/>
  <c r="AA583"/>
  <c r="Q599"/>
  <c r="K603"/>
  <c r="M603"/>
  <c r="M597" s="1"/>
  <c r="M596" s="1"/>
  <c r="M595" s="1"/>
  <c r="M594" s="1"/>
  <c r="M593" s="1"/>
  <c r="M592" s="1"/>
  <c r="P603"/>
  <c r="P597" s="1"/>
  <c r="P596" s="1"/>
  <c r="P595" s="1"/>
  <c r="P594" s="1"/>
  <c r="P593" s="1"/>
  <c r="P592" s="1"/>
  <c r="Y603"/>
  <c r="Q622"/>
  <c r="AA625"/>
  <c r="L17"/>
  <c r="K13"/>
  <c r="N9"/>
  <c r="N8"/>
  <c r="N7" s="1"/>
  <c r="P9"/>
  <c r="P8"/>
  <c r="P7" s="1"/>
  <c r="W17"/>
  <c r="T17"/>
  <c r="S13"/>
  <c r="J32"/>
  <c r="J31"/>
  <c r="J30" s="1"/>
  <c r="J29" s="1"/>
  <c r="J18" s="1"/>
  <c r="J6" s="1"/>
  <c r="M32"/>
  <c r="M31"/>
  <c r="M30" s="1"/>
  <c r="M29" s="1"/>
  <c r="P32"/>
  <c r="P31"/>
  <c r="P30" s="1"/>
  <c r="P29" s="1"/>
  <c r="U32"/>
  <c r="U31"/>
  <c r="U30" s="1"/>
  <c r="U29" s="1"/>
  <c r="U18" s="1"/>
  <c r="Y31"/>
  <c r="Y30" s="1"/>
  <c r="Y29" s="1"/>
  <c r="Y18" s="1"/>
  <c r="Y32"/>
  <c r="Q46"/>
  <c r="L46"/>
  <c r="W46"/>
  <c r="T46"/>
  <c r="K58"/>
  <c r="Q62"/>
  <c r="L62"/>
  <c r="S58"/>
  <c r="W62"/>
  <c r="T62"/>
  <c r="AA62"/>
  <c r="X58"/>
  <c r="S64"/>
  <c r="W68"/>
  <c r="T68"/>
  <c r="AA68"/>
  <c r="X64"/>
  <c r="Q75"/>
  <c r="L75"/>
  <c r="K71"/>
  <c r="T74"/>
  <c r="S73"/>
  <c r="AA88"/>
  <c r="X82"/>
  <c r="Q102"/>
  <c r="L102"/>
  <c r="K98"/>
  <c r="W102"/>
  <c r="T102"/>
  <c r="S98"/>
  <c r="Q108"/>
  <c r="L108"/>
  <c r="K104"/>
  <c r="W108"/>
  <c r="T108"/>
  <c r="S104"/>
  <c r="M115"/>
  <c r="M114"/>
  <c r="M113" s="1"/>
  <c r="M112" s="1"/>
  <c r="M111" s="1"/>
  <c r="M110" s="1"/>
  <c r="M109" s="1"/>
  <c r="P115"/>
  <c r="P114"/>
  <c r="P113" s="1"/>
  <c r="P112" s="1"/>
  <c r="P111" s="1"/>
  <c r="P110" s="1"/>
  <c r="P109" s="1"/>
  <c r="U115"/>
  <c r="U114"/>
  <c r="U113" s="1"/>
  <c r="U112" s="1"/>
  <c r="U111" s="1"/>
  <c r="U110" s="1"/>
  <c r="U109" s="1"/>
  <c r="Y114"/>
  <c r="Y113" s="1"/>
  <c r="Y112" s="1"/>
  <c r="Y111" s="1"/>
  <c r="Y110" s="1"/>
  <c r="Y109" s="1"/>
  <c r="Y115"/>
  <c r="Q126"/>
  <c r="L126"/>
  <c r="W126"/>
  <c r="T126"/>
  <c r="Q132"/>
  <c r="L132"/>
  <c r="K128"/>
  <c r="W160"/>
  <c r="T160"/>
  <c r="L178"/>
  <c r="K175"/>
  <c r="N181"/>
  <c r="N180"/>
  <c r="W188"/>
  <c r="T188"/>
  <c r="S184"/>
  <c r="U181"/>
  <c r="U180"/>
  <c r="Y181"/>
  <c r="Y180"/>
  <c r="M18"/>
  <c r="P18"/>
  <c r="AA46"/>
  <c r="M9"/>
  <c r="M8"/>
  <c r="M7" s="1"/>
  <c r="O9"/>
  <c r="O8"/>
  <c r="O7" s="1"/>
  <c r="Q9"/>
  <c r="Q7"/>
  <c r="U9"/>
  <c r="U8"/>
  <c r="U7" s="1"/>
  <c r="Y9"/>
  <c r="Y8"/>
  <c r="Y7" s="1"/>
  <c r="Q28"/>
  <c r="L28"/>
  <c r="K24"/>
  <c r="W27"/>
  <c r="T27"/>
  <c r="S26"/>
  <c r="Q39"/>
  <c r="L39"/>
  <c r="K35"/>
  <c r="N32"/>
  <c r="N31"/>
  <c r="N30" s="1"/>
  <c r="N29" s="1"/>
  <c r="N18" s="1"/>
  <c r="W39"/>
  <c r="T39"/>
  <c r="S35"/>
  <c r="U74"/>
  <c r="U73" s="1"/>
  <c r="U72" s="1"/>
  <c r="U75" s="1"/>
  <c r="U71" s="1"/>
  <c r="U70" s="1"/>
  <c r="U69" s="1"/>
  <c r="P73"/>
  <c r="P72" s="1"/>
  <c r="P75" s="1"/>
  <c r="P71" s="1"/>
  <c r="P70" s="1"/>
  <c r="P69" s="1"/>
  <c r="Q88"/>
  <c r="L88"/>
  <c r="K82"/>
  <c r="N114"/>
  <c r="N113" s="1"/>
  <c r="N112" s="1"/>
  <c r="N111" s="1"/>
  <c r="N110" s="1"/>
  <c r="N109" s="1"/>
  <c r="N47" s="1"/>
  <c r="N115"/>
  <c r="X115"/>
  <c r="AA115" s="1"/>
  <c r="AA118"/>
  <c r="X114"/>
  <c r="W132"/>
  <c r="T132"/>
  <c r="S128"/>
  <c r="L171"/>
  <c r="K168"/>
  <c r="W171"/>
  <c r="T171"/>
  <c r="S168"/>
  <c r="W178"/>
  <c r="T178"/>
  <c r="S175"/>
  <c r="AA178"/>
  <c r="X175"/>
  <c r="Q188"/>
  <c r="L188"/>
  <c r="K184"/>
  <c r="M180"/>
  <c r="M181"/>
  <c r="P180"/>
  <c r="P181"/>
  <c r="P47"/>
  <c r="Q211"/>
  <c r="L211"/>
  <c r="K207"/>
  <c r="W211"/>
  <c r="T211"/>
  <c r="S207"/>
  <c r="K214"/>
  <c r="Q218"/>
  <c r="L218"/>
  <c r="S214"/>
  <c r="W218"/>
  <c r="T218"/>
  <c r="AA218"/>
  <c r="X214"/>
  <c r="M238"/>
  <c r="M237"/>
  <c r="P238"/>
  <c r="P237"/>
  <c r="U238"/>
  <c r="U237"/>
  <c r="Y238"/>
  <c r="Y237"/>
  <c r="K275"/>
  <c r="Q279"/>
  <c r="L279"/>
  <c r="Q296"/>
  <c r="L296"/>
  <c r="K292"/>
  <c r="W296"/>
  <c r="T296"/>
  <c r="S292"/>
  <c r="Q330"/>
  <c r="L330"/>
  <c r="W330"/>
  <c r="T330"/>
  <c r="T14"/>
  <c r="W14"/>
  <c r="T15"/>
  <c r="X17"/>
  <c r="L25"/>
  <c r="Q25"/>
  <c r="X28"/>
  <c r="L36"/>
  <c r="Q36"/>
  <c r="T36"/>
  <c r="W36"/>
  <c r="T37"/>
  <c r="X39"/>
  <c r="T42"/>
  <c r="AA43"/>
  <c r="L44"/>
  <c r="T44"/>
  <c r="T54"/>
  <c r="AA59"/>
  <c r="L60"/>
  <c r="T60"/>
  <c r="AA65"/>
  <c r="T66"/>
  <c r="L72"/>
  <c r="Q72"/>
  <c r="L74"/>
  <c r="X75"/>
  <c r="L83"/>
  <c r="T83"/>
  <c r="AA86"/>
  <c r="L94"/>
  <c r="L99"/>
  <c r="Q99"/>
  <c r="T99"/>
  <c r="W99"/>
  <c r="X102"/>
  <c r="L105"/>
  <c r="Q105"/>
  <c r="T105"/>
  <c r="W105"/>
  <c r="X108"/>
  <c r="AA116"/>
  <c r="K118"/>
  <c r="S118"/>
  <c r="T121"/>
  <c r="L123"/>
  <c r="Q123"/>
  <c r="T123"/>
  <c r="W123"/>
  <c r="X126"/>
  <c r="AA126" s="1"/>
  <c r="Q129"/>
  <c r="X132"/>
  <c r="T153"/>
  <c r="T155"/>
  <c r="L157"/>
  <c r="Q157"/>
  <c r="T157"/>
  <c r="W157"/>
  <c r="X160"/>
  <c r="AA160" s="1"/>
  <c r="T169"/>
  <c r="W169"/>
  <c r="X171"/>
  <c r="AA176"/>
  <c r="Q185"/>
  <c r="W185"/>
  <c r="X188"/>
  <c r="K194"/>
  <c r="S194"/>
  <c r="X194"/>
  <c r="L195"/>
  <c r="T195"/>
  <c r="K198"/>
  <c r="S198"/>
  <c r="AA203"/>
  <c r="AA198"/>
  <c r="L199"/>
  <c r="T199"/>
  <c r="M280"/>
  <c r="AA330"/>
  <c r="Q227"/>
  <c r="L227"/>
  <c r="K223"/>
  <c r="W227"/>
  <c r="T227"/>
  <c r="S223"/>
  <c r="K241"/>
  <c r="Q245"/>
  <c r="L245"/>
  <c r="N237"/>
  <c r="N238"/>
  <c r="S241"/>
  <c r="W245"/>
  <c r="T245"/>
  <c r="AA245"/>
  <c r="X241"/>
  <c r="Q252"/>
  <c r="L252"/>
  <c r="K248"/>
  <c r="W252"/>
  <c r="T252"/>
  <c r="S248"/>
  <c r="Q262"/>
  <c r="L262"/>
  <c r="K258"/>
  <c r="W262"/>
  <c r="T262"/>
  <c r="S258"/>
  <c r="Q270"/>
  <c r="L270"/>
  <c r="K266"/>
  <c r="W270"/>
  <c r="T270"/>
  <c r="S266"/>
  <c r="S275"/>
  <c r="W279"/>
  <c r="T279"/>
  <c r="AA279"/>
  <c r="X275"/>
  <c r="K284"/>
  <c r="L288"/>
  <c r="W305"/>
  <c r="T305"/>
  <c r="K314"/>
  <c r="L318"/>
  <c r="S314"/>
  <c r="W318"/>
  <c r="T318"/>
  <c r="AA318"/>
  <c r="X314"/>
  <c r="L14"/>
  <c r="L26"/>
  <c r="T41"/>
  <c r="L43"/>
  <c r="Q43"/>
  <c r="T43"/>
  <c r="W43"/>
  <c r="L59"/>
  <c r="Q59"/>
  <c r="T59"/>
  <c r="W59"/>
  <c r="Q65"/>
  <c r="T65"/>
  <c r="W65"/>
  <c r="L73"/>
  <c r="Q86"/>
  <c r="T94"/>
  <c r="T100"/>
  <c r="T106"/>
  <c r="T116"/>
  <c r="T122"/>
  <c r="T124"/>
  <c r="L130"/>
  <c r="T130"/>
  <c r="T144"/>
  <c r="T156"/>
  <c r="T158"/>
  <c r="L169"/>
  <c r="T176"/>
  <c r="W176"/>
  <c r="L186"/>
  <c r="T186"/>
  <c r="Q340"/>
  <c r="L340"/>
  <c r="W340"/>
  <c r="T340"/>
  <c r="W350"/>
  <c r="T350"/>
  <c r="S344"/>
  <c r="K355"/>
  <c r="L359"/>
  <c r="W359"/>
  <c r="W355" s="1"/>
  <c r="T359"/>
  <c r="S355"/>
  <c r="W367"/>
  <c r="T367"/>
  <c r="K385"/>
  <c r="Q389"/>
  <c r="L389"/>
  <c r="S385"/>
  <c r="W389"/>
  <c r="T389"/>
  <c r="AA389"/>
  <c r="X385"/>
  <c r="Q397"/>
  <c r="L397"/>
  <c r="K392"/>
  <c r="W397"/>
  <c r="T397"/>
  <c r="S392"/>
  <c r="AA397"/>
  <c r="X392"/>
  <c r="S401"/>
  <c r="W405"/>
  <c r="T405"/>
  <c r="AA405"/>
  <c r="X401"/>
  <c r="S408"/>
  <c r="W414"/>
  <c r="T414"/>
  <c r="AA414"/>
  <c r="X408"/>
  <c r="L433"/>
  <c r="K427"/>
  <c r="W433"/>
  <c r="T433"/>
  <c r="S427"/>
  <c r="M437"/>
  <c r="M436" s="1"/>
  <c r="M435" s="1"/>
  <c r="M434" s="1"/>
  <c r="M441"/>
  <c r="O437"/>
  <c r="O436" s="1"/>
  <c r="O435" s="1"/>
  <c r="O434" s="1"/>
  <c r="O441"/>
  <c r="U437"/>
  <c r="U436" s="1"/>
  <c r="U435" s="1"/>
  <c r="U434" s="1"/>
  <c r="U441"/>
  <c r="Q437"/>
  <c r="Q436" s="1"/>
  <c r="Q435" s="1"/>
  <c r="Q441"/>
  <c r="W441"/>
  <c r="W437"/>
  <c r="Q455"/>
  <c r="L455"/>
  <c r="K452"/>
  <c r="W455"/>
  <c r="T455"/>
  <c r="S452"/>
  <c r="AA455"/>
  <c r="X452"/>
  <c r="L462"/>
  <c r="K458"/>
  <c r="M471"/>
  <c r="M466"/>
  <c r="M465" s="1"/>
  <c r="M464" s="1"/>
  <c r="M463" s="1"/>
  <c r="P471"/>
  <c r="P466"/>
  <c r="P465" s="1"/>
  <c r="P464" s="1"/>
  <c r="P463" s="1"/>
  <c r="L200"/>
  <c r="T200"/>
  <c r="L208"/>
  <c r="Q208"/>
  <c r="T208"/>
  <c r="W208"/>
  <c r="X211"/>
  <c r="AA215"/>
  <c r="L224"/>
  <c r="Q224"/>
  <c r="T224"/>
  <c r="W224"/>
  <c r="X227"/>
  <c r="AA242"/>
  <c r="T243"/>
  <c r="L249"/>
  <c r="Q249"/>
  <c r="T249"/>
  <c r="W249"/>
  <c r="X252"/>
  <c r="L259"/>
  <c r="Q259"/>
  <c r="T259"/>
  <c r="W259"/>
  <c r="X262"/>
  <c r="AA262" s="1"/>
  <c r="L267"/>
  <c r="Q267"/>
  <c r="T267"/>
  <c r="W267"/>
  <c r="X270"/>
  <c r="AA276"/>
  <c r="L277"/>
  <c r="T277"/>
  <c r="L285"/>
  <c r="AA285"/>
  <c r="L293"/>
  <c r="Q293"/>
  <c r="T293"/>
  <c r="W293"/>
  <c r="X296"/>
  <c r="T300"/>
  <c r="T301"/>
  <c r="T302"/>
  <c r="W302"/>
  <c r="T303"/>
  <c r="X305"/>
  <c r="AA305" s="1"/>
  <c r="AA315"/>
  <c r="L316"/>
  <c r="T316"/>
  <c r="N318"/>
  <c r="N314" s="1"/>
  <c r="N313" s="1"/>
  <c r="N312" s="1"/>
  <c r="N311" s="1"/>
  <c r="K327"/>
  <c r="M327"/>
  <c r="M325" s="1"/>
  <c r="M324" s="1"/>
  <c r="M323" s="1"/>
  <c r="M322" s="1"/>
  <c r="M321" s="1"/>
  <c r="M320" s="1"/>
  <c r="P327"/>
  <c r="P325" s="1"/>
  <c r="P324" s="1"/>
  <c r="P323" s="1"/>
  <c r="P322" s="1"/>
  <c r="P321" s="1"/>
  <c r="P320" s="1"/>
  <c r="S327"/>
  <c r="U327"/>
  <c r="U325" s="1"/>
  <c r="U324" s="1"/>
  <c r="U323" s="1"/>
  <c r="U322" s="1"/>
  <c r="U321" s="1"/>
  <c r="U320" s="1"/>
  <c r="X327"/>
  <c r="L328"/>
  <c r="Q328"/>
  <c r="T328"/>
  <c r="W328"/>
  <c r="K333"/>
  <c r="S333"/>
  <c r="L334"/>
  <c r="T334"/>
  <c r="M415"/>
  <c r="O415"/>
  <c r="O319" s="1"/>
  <c r="O161" s="1"/>
  <c r="Q350"/>
  <c r="L350"/>
  <c r="K344"/>
  <c r="L423"/>
  <c r="K418"/>
  <c r="W423"/>
  <c r="T423"/>
  <c r="S418"/>
  <c r="AA423"/>
  <c r="X418"/>
  <c r="X417" s="1"/>
  <c r="X416" s="1"/>
  <c r="X437"/>
  <c r="X441"/>
  <c r="AA437"/>
  <c r="AA441"/>
  <c r="L446"/>
  <c r="K442"/>
  <c r="L442" s="1"/>
  <c r="W446"/>
  <c r="T446"/>
  <c r="S442"/>
  <c r="AA446"/>
  <c r="X442"/>
  <c r="AA442" s="1"/>
  <c r="N466"/>
  <c r="N465" s="1"/>
  <c r="N464" s="1"/>
  <c r="N463" s="1"/>
  <c r="N471"/>
  <c r="T201"/>
  <c r="T209"/>
  <c r="L215"/>
  <c r="Q215"/>
  <c r="T215"/>
  <c r="W215"/>
  <c r="T225"/>
  <c r="L242"/>
  <c r="Q242"/>
  <c r="T242"/>
  <c r="W242"/>
  <c r="T250"/>
  <c r="T260"/>
  <c r="Q276"/>
  <c r="T276"/>
  <c r="W276"/>
  <c r="T294"/>
  <c r="AA328"/>
  <c r="U415"/>
  <c r="Q415"/>
  <c r="U476"/>
  <c r="U474" s="1"/>
  <c r="U473" s="1"/>
  <c r="U472" s="1"/>
  <c r="U481"/>
  <c r="Q507"/>
  <c r="L507"/>
  <c r="W507"/>
  <c r="T507"/>
  <c r="K508"/>
  <c r="Q512"/>
  <c r="L512"/>
  <c r="S508"/>
  <c r="W512"/>
  <c r="T512"/>
  <c r="AA512"/>
  <c r="X508"/>
  <c r="K518"/>
  <c r="Q522"/>
  <c r="L522"/>
  <c r="K517"/>
  <c r="P518"/>
  <c r="P517"/>
  <c r="P516" s="1"/>
  <c r="P515" s="1"/>
  <c r="P514" s="1"/>
  <c r="P513" s="1"/>
  <c r="U518"/>
  <c r="U517"/>
  <c r="U516" s="1"/>
  <c r="U515" s="1"/>
  <c r="U514" s="1"/>
  <c r="U513" s="1"/>
  <c r="Y517"/>
  <c r="Y516" s="1"/>
  <c r="Y515" s="1"/>
  <c r="Y514" s="1"/>
  <c r="Y513" s="1"/>
  <c r="Y518"/>
  <c r="P533"/>
  <c r="P527"/>
  <c r="P526" s="1"/>
  <c r="P525" s="1"/>
  <c r="P524" s="1"/>
  <c r="U533"/>
  <c r="U527"/>
  <c r="U526" s="1"/>
  <c r="U525" s="1"/>
  <c r="U524" s="1"/>
  <c r="Y533"/>
  <c r="Y527"/>
  <c r="Y526" s="1"/>
  <c r="Y525" s="1"/>
  <c r="Y524" s="1"/>
  <c r="L335"/>
  <c r="Q335"/>
  <c r="T335"/>
  <c r="W335"/>
  <c r="X340"/>
  <c r="L345"/>
  <c r="Q345"/>
  <c r="T345"/>
  <c r="W345"/>
  <c r="X350"/>
  <c r="W356"/>
  <c r="T357"/>
  <c r="X359"/>
  <c r="Q364"/>
  <c r="T364"/>
  <c r="W364"/>
  <c r="X367"/>
  <c r="AA367" s="1"/>
  <c r="AA386"/>
  <c r="T387"/>
  <c r="L395"/>
  <c r="Q395"/>
  <c r="T395"/>
  <c r="W395"/>
  <c r="AA402"/>
  <c r="L403"/>
  <c r="T403"/>
  <c r="AA409"/>
  <c r="L410"/>
  <c r="T410"/>
  <c r="L421"/>
  <c r="AA421"/>
  <c r="T428"/>
  <c r="W428"/>
  <c r="T429"/>
  <c r="X433"/>
  <c r="N437"/>
  <c r="N436" s="1"/>
  <c r="N435" s="1"/>
  <c r="N434" s="1"/>
  <c r="N415" s="1"/>
  <c r="P437"/>
  <c r="P436" s="1"/>
  <c r="P435" s="1"/>
  <c r="P434" s="1"/>
  <c r="P415" s="1"/>
  <c r="R437"/>
  <c r="R436" s="1"/>
  <c r="R435" s="1"/>
  <c r="Y437"/>
  <c r="Y436" s="1"/>
  <c r="Y435" s="1"/>
  <c r="Y434" s="1"/>
  <c r="Y415" s="1"/>
  <c r="K438"/>
  <c r="S438"/>
  <c r="T440"/>
  <c r="L443"/>
  <c r="AA443"/>
  <c r="L453"/>
  <c r="Q453"/>
  <c r="T453"/>
  <c r="W453"/>
  <c r="S458"/>
  <c r="L459"/>
  <c r="K468"/>
  <c r="L469"/>
  <c r="Q529"/>
  <c r="N480"/>
  <c r="M479"/>
  <c r="M478" s="1"/>
  <c r="M477" s="1"/>
  <c r="AA499"/>
  <c r="M518"/>
  <c r="M517"/>
  <c r="M516" s="1"/>
  <c r="M515" s="1"/>
  <c r="M514" s="1"/>
  <c r="M513" s="1"/>
  <c r="M490" s="1"/>
  <c r="S518"/>
  <c r="W522"/>
  <c r="T522"/>
  <c r="S517"/>
  <c r="AA522"/>
  <c r="X518"/>
  <c r="AA518" s="1"/>
  <c r="X517"/>
  <c r="N517"/>
  <c r="N516" s="1"/>
  <c r="N515" s="1"/>
  <c r="N514" s="1"/>
  <c r="N513" s="1"/>
  <c r="N490" s="1"/>
  <c r="N518"/>
  <c r="M533"/>
  <c r="M527"/>
  <c r="M526" s="1"/>
  <c r="M525" s="1"/>
  <c r="M524" s="1"/>
  <c r="AA528"/>
  <c r="X533"/>
  <c r="AA533" s="1"/>
  <c r="N533"/>
  <c r="N527"/>
  <c r="N526" s="1"/>
  <c r="N525" s="1"/>
  <c r="N524" s="1"/>
  <c r="T346"/>
  <c r="L348"/>
  <c r="T348"/>
  <c r="L356"/>
  <c r="T363"/>
  <c r="T365"/>
  <c r="L386"/>
  <c r="Q386"/>
  <c r="T386"/>
  <c r="W386"/>
  <c r="T394"/>
  <c r="AA395"/>
  <c r="Q402"/>
  <c r="T402"/>
  <c r="W402"/>
  <c r="Q409"/>
  <c r="T409"/>
  <c r="W409"/>
  <c r="AA453"/>
  <c r="K541"/>
  <c r="Q535"/>
  <c r="L535"/>
  <c r="W541"/>
  <c r="T541"/>
  <c r="AA541"/>
  <c r="X534"/>
  <c r="AA534" s="1"/>
  <c r="Q553"/>
  <c r="L553"/>
  <c r="K544"/>
  <c r="X575"/>
  <c r="AA578"/>
  <c r="AA588"/>
  <c r="X591"/>
  <c r="W603"/>
  <c r="T603"/>
  <c r="S597"/>
  <c r="Q611"/>
  <c r="L611"/>
  <c r="K614"/>
  <c r="K613"/>
  <c r="K612"/>
  <c r="Q617"/>
  <c r="L617"/>
  <c r="N614"/>
  <c r="N613"/>
  <c r="N612"/>
  <c r="N604" s="1"/>
  <c r="S614"/>
  <c r="S613"/>
  <c r="S612"/>
  <c r="W617"/>
  <c r="T617"/>
  <c r="AA617"/>
  <c r="X614"/>
  <c r="X613"/>
  <c r="X612"/>
  <c r="X604" s="1"/>
  <c r="W624"/>
  <c r="U623"/>
  <c r="U622" s="1"/>
  <c r="U621" s="1"/>
  <c r="Y476"/>
  <c r="Y474" s="1"/>
  <c r="Y473" s="1"/>
  <c r="Y472" s="1"/>
  <c r="K477"/>
  <c r="S477"/>
  <c r="X477"/>
  <c r="L478"/>
  <c r="T478"/>
  <c r="L480"/>
  <c r="Q480"/>
  <c r="T480"/>
  <c r="W480"/>
  <c r="AA496"/>
  <c r="L497"/>
  <c r="T497"/>
  <c r="Q498"/>
  <c r="T498"/>
  <c r="K499"/>
  <c r="L504"/>
  <c r="Q504"/>
  <c r="T504"/>
  <c r="W504"/>
  <c r="X507"/>
  <c r="AA507" s="1"/>
  <c r="AA509"/>
  <c r="AA519"/>
  <c r="Q520"/>
  <c r="AA529"/>
  <c r="Q530"/>
  <c r="W622"/>
  <c r="W553"/>
  <c r="T553"/>
  <c r="S544"/>
  <c r="Q585"/>
  <c r="L585"/>
  <c r="K581"/>
  <c r="W585"/>
  <c r="T585"/>
  <c r="S581"/>
  <c r="Q603"/>
  <c r="L603"/>
  <c r="K597"/>
  <c r="W611"/>
  <c r="T611"/>
  <c r="M614"/>
  <c r="M613"/>
  <c r="M612"/>
  <c r="P614"/>
  <c r="P613"/>
  <c r="P612"/>
  <c r="U614"/>
  <c r="U613"/>
  <c r="U612"/>
  <c r="U604" s="1"/>
  <c r="Y614"/>
  <c r="Y613"/>
  <c r="Y612"/>
  <c r="Y604" s="1"/>
  <c r="T479"/>
  <c r="T503"/>
  <c r="T505"/>
  <c r="L509"/>
  <c r="Q509"/>
  <c r="T509"/>
  <c r="W509"/>
  <c r="L519"/>
  <c r="Q519"/>
  <c r="T519"/>
  <c r="W519"/>
  <c r="K528"/>
  <c r="S528"/>
  <c r="L529"/>
  <c r="T529"/>
  <c r="S534"/>
  <c r="W623"/>
  <c r="T535"/>
  <c r="W535"/>
  <c r="Q545"/>
  <c r="T545"/>
  <c r="W545"/>
  <c r="X553"/>
  <c r="AA561"/>
  <c r="L562"/>
  <c r="T562"/>
  <c r="W563"/>
  <c r="K572"/>
  <c r="S572"/>
  <c r="AA576"/>
  <c r="K578"/>
  <c r="S578"/>
  <c r="L582"/>
  <c r="Q582"/>
  <c r="T582"/>
  <c r="W582"/>
  <c r="X585"/>
  <c r="AA589"/>
  <c r="Q601"/>
  <c r="Q607"/>
  <c r="L615"/>
  <c r="Q615"/>
  <c r="T615"/>
  <c r="W615"/>
  <c r="T622"/>
  <c r="K625"/>
  <c r="S625"/>
  <c r="AA535"/>
  <c r="L569"/>
  <c r="T569"/>
  <c r="L576"/>
  <c r="T576"/>
  <c r="L583"/>
  <c r="T583"/>
  <c r="K588"/>
  <c r="S588"/>
  <c r="L589"/>
  <c r="T589"/>
  <c r="AA615"/>
  <c r="L621"/>
  <c r="L623"/>
  <c r="T623"/>
  <c r="K160" l="1"/>
  <c r="K156"/>
  <c r="Y162"/>
  <c r="U162"/>
  <c r="Y490"/>
  <c r="Y319"/>
  <c r="U490"/>
  <c r="U319"/>
  <c r="L42"/>
  <c r="K41"/>
  <c r="Q562"/>
  <c r="Q334"/>
  <c r="S288"/>
  <c r="W285"/>
  <c r="T285"/>
  <c r="P490"/>
  <c r="X572"/>
  <c r="P133"/>
  <c r="P135"/>
  <c r="Y133"/>
  <c r="U133"/>
  <c r="U135"/>
  <c r="M133"/>
  <c r="M135"/>
  <c r="X133"/>
  <c r="N133"/>
  <c r="N135"/>
  <c r="T621"/>
  <c r="S620"/>
  <c r="W561"/>
  <c r="T561"/>
  <c r="W497"/>
  <c r="S496"/>
  <c r="K300"/>
  <c r="L301"/>
  <c r="P611"/>
  <c r="P606"/>
  <c r="P605" s="1"/>
  <c r="K147"/>
  <c r="L147" s="1"/>
  <c r="L144"/>
  <c r="K143"/>
  <c r="T143"/>
  <c r="S142"/>
  <c r="W363"/>
  <c r="S362"/>
  <c r="AA300"/>
  <c r="X299"/>
  <c r="AA121"/>
  <c r="X120"/>
  <c r="Q122"/>
  <c r="K121"/>
  <c r="L122"/>
  <c r="W121"/>
  <c r="S120"/>
  <c r="S88"/>
  <c r="U77"/>
  <c r="M77"/>
  <c r="M47" s="1"/>
  <c r="AA153"/>
  <c r="Q620"/>
  <c r="K619"/>
  <c r="L620"/>
  <c r="L606"/>
  <c r="K605"/>
  <c r="L605" s="1"/>
  <c r="K414"/>
  <c r="L409"/>
  <c r="Q394"/>
  <c r="L394"/>
  <c r="AA363"/>
  <c r="X362"/>
  <c r="W300"/>
  <c r="S299"/>
  <c r="M611"/>
  <c r="M606"/>
  <c r="M605" s="1"/>
  <c r="M604" s="1"/>
  <c r="M523" s="1"/>
  <c r="Q561"/>
  <c r="L561"/>
  <c r="T605"/>
  <c r="W605"/>
  <c r="Q503"/>
  <c r="L503"/>
  <c r="K405"/>
  <c r="L402"/>
  <c r="K367"/>
  <c r="K363"/>
  <c r="L364"/>
  <c r="K68"/>
  <c r="L65"/>
  <c r="P604"/>
  <c r="Q606"/>
  <c r="AA301"/>
  <c r="AA122"/>
  <c r="W122"/>
  <c r="S591"/>
  <c r="W588"/>
  <c r="T588"/>
  <c r="Q625"/>
  <c r="L625"/>
  <c r="W578"/>
  <c r="T578"/>
  <c r="S575"/>
  <c r="Q572"/>
  <c r="L572"/>
  <c r="K560"/>
  <c r="W534"/>
  <c r="T534"/>
  <c r="K533"/>
  <c r="Q528"/>
  <c r="L528"/>
  <c r="W581"/>
  <c r="T581"/>
  <c r="S580"/>
  <c r="W544"/>
  <c r="T544"/>
  <c r="W477"/>
  <c r="T477"/>
  <c r="S476"/>
  <c r="S481"/>
  <c r="W613"/>
  <c r="T613"/>
  <c r="Q613"/>
  <c r="L613"/>
  <c r="T597"/>
  <c r="S596"/>
  <c r="AA575"/>
  <c r="X574"/>
  <c r="Q541"/>
  <c r="L541"/>
  <c r="K534"/>
  <c r="W517"/>
  <c r="T517"/>
  <c r="S516"/>
  <c r="M476"/>
  <c r="M474" s="1"/>
  <c r="M473" s="1"/>
  <c r="M472" s="1"/>
  <c r="M481"/>
  <c r="Q468"/>
  <c r="L468"/>
  <c r="K467"/>
  <c r="T458"/>
  <c r="S457"/>
  <c r="T438"/>
  <c r="S437"/>
  <c r="S441"/>
  <c r="T441" s="1"/>
  <c r="X427"/>
  <c r="AA433"/>
  <c r="AA350"/>
  <c r="X344"/>
  <c r="Q517"/>
  <c r="L517"/>
  <c r="K516"/>
  <c r="AA508"/>
  <c r="X502"/>
  <c r="S502"/>
  <c r="W508"/>
  <c r="T508"/>
  <c r="W418"/>
  <c r="T418"/>
  <c r="S417"/>
  <c r="W333"/>
  <c r="T333"/>
  <c r="S332"/>
  <c r="AA327"/>
  <c r="X325"/>
  <c r="W327"/>
  <c r="T327"/>
  <c r="S325"/>
  <c r="AA296"/>
  <c r="X292"/>
  <c r="AA270"/>
  <c r="X266"/>
  <c r="AA252"/>
  <c r="X248"/>
  <c r="L458"/>
  <c r="K457"/>
  <c r="X451"/>
  <c r="AA452"/>
  <c r="W452"/>
  <c r="T452"/>
  <c r="S451"/>
  <c r="S426"/>
  <c r="W427"/>
  <c r="T427"/>
  <c r="AA401"/>
  <c r="X400"/>
  <c r="W401"/>
  <c r="T401"/>
  <c r="S400"/>
  <c r="Q392"/>
  <c r="L392"/>
  <c r="K391"/>
  <c r="Q385"/>
  <c r="L385"/>
  <c r="K384"/>
  <c r="W344"/>
  <c r="T344"/>
  <c r="S343"/>
  <c r="AA314"/>
  <c r="X313"/>
  <c r="W314"/>
  <c r="T314"/>
  <c r="S313"/>
  <c r="K283"/>
  <c r="L284"/>
  <c r="W266"/>
  <c r="T266"/>
  <c r="S265"/>
  <c r="T258"/>
  <c r="S257"/>
  <c r="W248"/>
  <c r="T248"/>
  <c r="S247"/>
  <c r="AA241"/>
  <c r="X240"/>
  <c r="W241"/>
  <c r="T241"/>
  <c r="S240"/>
  <c r="W223"/>
  <c r="T223"/>
  <c r="S222"/>
  <c r="S203"/>
  <c r="W198"/>
  <c r="T198"/>
  <c r="X197"/>
  <c r="AA194"/>
  <c r="K197"/>
  <c r="Q194"/>
  <c r="L194"/>
  <c r="AA132"/>
  <c r="X128"/>
  <c r="Q118"/>
  <c r="L118"/>
  <c r="K115"/>
  <c r="K114"/>
  <c r="AA108"/>
  <c r="X104"/>
  <c r="AA75"/>
  <c r="X71"/>
  <c r="X35"/>
  <c r="AA39"/>
  <c r="AA28"/>
  <c r="X24"/>
  <c r="Q292"/>
  <c r="L292"/>
  <c r="K291"/>
  <c r="AA214"/>
  <c r="X213"/>
  <c r="W214"/>
  <c r="T214"/>
  <c r="S213"/>
  <c r="W207"/>
  <c r="T207"/>
  <c r="S206"/>
  <c r="AA175"/>
  <c r="X174"/>
  <c r="W175"/>
  <c r="T175"/>
  <c r="S174"/>
  <c r="L168"/>
  <c r="K167"/>
  <c r="W128"/>
  <c r="T128"/>
  <c r="S127"/>
  <c r="Q82"/>
  <c r="L82"/>
  <c r="K81"/>
  <c r="S34"/>
  <c r="W35"/>
  <c r="T35"/>
  <c r="W26"/>
  <c r="T26"/>
  <c r="S25"/>
  <c r="W184"/>
  <c r="T184"/>
  <c r="S183"/>
  <c r="W104"/>
  <c r="T104"/>
  <c r="S103"/>
  <c r="W98"/>
  <c r="W92" s="1"/>
  <c r="W91" s="1"/>
  <c r="W89" s="1"/>
  <c r="T98"/>
  <c r="S92"/>
  <c r="X81"/>
  <c r="AA82"/>
  <c r="Q71"/>
  <c r="L71"/>
  <c r="K70"/>
  <c r="AA58"/>
  <c r="AA52" s="1"/>
  <c r="AA51" s="1"/>
  <c r="AA49" s="1"/>
  <c r="X52"/>
  <c r="X51" s="1"/>
  <c r="X50" s="1"/>
  <c r="X49" s="1"/>
  <c r="S52"/>
  <c r="W58"/>
  <c r="W52" s="1"/>
  <c r="W51" s="1"/>
  <c r="W49" s="1"/>
  <c r="W48" s="1"/>
  <c r="T58"/>
  <c r="S12"/>
  <c r="W13"/>
  <c r="T13"/>
  <c r="N523"/>
  <c r="X527"/>
  <c r="P523"/>
  <c r="M319"/>
  <c r="Q318"/>
  <c r="P179"/>
  <c r="P162" s="1"/>
  <c r="M179"/>
  <c r="M162" s="1"/>
  <c r="O6"/>
  <c r="Y179"/>
  <c r="U179"/>
  <c r="K591"/>
  <c r="Q588"/>
  <c r="L588"/>
  <c r="T625"/>
  <c r="AA585"/>
  <c r="X581"/>
  <c r="Q578"/>
  <c r="L578"/>
  <c r="K575"/>
  <c r="W572"/>
  <c r="T572"/>
  <c r="S560"/>
  <c r="AA553"/>
  <c r="X544"/>
  <c r="S533"/>
  <c r="W528"/>
  <c r="T528"/>
  <c r="S527"/>
  <c r="Q597"/>
  <c r="L597"/>
  <c r="K596"/>
  <c r="Q581"/>
  <c r="L581"/>
  <c r="K580"/>
  <c r="Q499"/>
  <c r="L499"/>
  <c r="K495"/>
  <c r="X476"/>
  <c r="X481"/>
  <c r="AA481" s="1"/>
  <c r="AA477"/>
  <c r="L477"/>
  <c r="K476"/>
  <c r="K481"/>
  <c r="U620"/>
  <c r="U619" s="1"/>
  <c r="U618" s="1"/>
  <c r="U625"/>
  <c r="W625" s="1"/>
  <c r="S604"/>
  <c r="T612"/>
  <c r="W614"/>
  <c r="T614"/>
  <c r="K604"/>
  <c r="L612"/>
  <c r="Q614"/>
  <c r="L614"/>
  <c r="AA591"/>
  <c r="X587"/>
  <c r="Q544"/>
  <c r="L544"/>
  <c r="K543"/>
  <c r="X516"/>
  <c r="AA517"/>
  <c r="W518"/>
  <c r="T518"/>
  <c r="X494"/>
  <c r="P480"/>
  <c r="P479" s="1"/>
  <c r="P478" s="1"/>
  <c r="P477" s="1"/>
  <c r="N479"/>
  <c r="L438"/>
  <c r="K437"/>
  <c r="K441"/>
  <c r="L441" s="1"/>
  <c r="X355"/>
  <c r="X354" s="1"/>
  <c r="AA359"/>
  <c r="AA355" s="1"/>
  <c r="AA340"/>
  <c r="X334"/>
  <c r="Q518"/>
  <c r="L518"/>
  <c r="K502"/>
  <c r="Q508"/>
  <c r="L508"/>
  <c r="W442"/>
  <c r="W436" s="1"/>
  <c r="W435" s="1"/>
  <c r="T442"/>
  <c r="L418"/>
  <c r="K417"/>
  <c r="Q344"/>
  <c r="L344"/>
  <c r="K343"/>
  <c r="Q333"/>
  <c r="L333"/>
  <c r="K332"/>
  <c r="Q327"/>
  <c r="L327"/>
  <c r="K325"/>
  <c r="AA227"/>
  <c r="X223"/>
  <c r="AA211"/>
  <c r="X207"/>
  <c r="Q452"/>
  <c r="L452"/>
  <c r="K451"/>
  <c r="L427"/>
  <c r="K426"/>
  <c r="AA408"/>
  <c r="X407"/>
  <c r="W408"/>
  <c r="T408"/>
  <c r="S407"/>
  <c r="X391"/>
  <c r="AA392"/>
  <c r="W392"/>
  <c r="T392"/>
  <c r="S391"/>
  <c r="AA385"/>
  <c r="X384"/>
  <c r="W385"/>
  <c r="T385"/>
  <c r="S384"/>
  <c r="T355"/>
  <c r="S354"/>
  <c r="K354"/>
  <c r="L355"/>
  <c r="Q314"/>
  <c r="L314"/>
  <c r="K313"/>
  <c r="AA275"/>
  <c r="X274"/>
  <c r="W275"/>
  <c r="T275"/>
  <c r="S274"/>
  <c r="Q266"/>
  <c r="L266"/>
  <c r="K265"/>
  <c r="Q258"/>
  <c r="L258"/>
  <c r="K257"/>
  <c r="Q248"/>
  <c r="L248"/>
  <c r="K247"/>
  <c r="Q241"/>
  <c r="L241"/>
  <c r="K240"/>
  <c r="Q223"/>
  <c r="L223"/>
  <c r="K222"/>
  <c r="K203"/>
  <c r="Q198"/>
  <c r="L198"/>
  <c r="S197"/>
  <c r="W194"/>
  <c r="T194"/>
  <c r="AA188"/>
  <c r="X184"/>
  <c r="X168"/>
  <c r="AA171"/>
  <c r="W118"/>
  <c r="T118"/>
  <c r="S115"/>
  <c r="S114"/>
  <c r="AA102"/>
  <c r="X98"/>
  <c r="X13"/>
  <c r="AA17"/>
  <c r="W292"/>
  <c r="T292"/>
  <c r="S291"/>
  <c r="Q275"/>
  <c r="L275"/>
  <c r="K274"/>
  <c r="Q214"/>
  <c r="L214"/>
  <c r="K213"/>
  <c r="Q207"/>
  <c r="L207"/>
  <c r="K206"/>
  <c r="Q184"/>
  <c r="L184"/>
  <c r="K183"/>
  <c r="S167"/>
  <c r="W168"/>
  <c r="T168"/>
  <c r="X113"/>
  <c r="AA114"/>
  <c r="K34"/>
  <c r="Q35"/>
  <c r="L35"/>
  <c r="Q24"/>
  <c r="L24"/>
  <c r="K23"/>
  <c r="K174"/>
  <c r="L175"/>
  <c r="Q128"/>
  <c r="L128"/>
  <c r="K127"/>
  <c r="Q104"/>
  <c r="L104"/>
  <c r="K103"/>
  <c r="Q98"/>
  <c r="Q92" s="1"/>
  <c r="Q91" s="1"/>
  <c r="Q89" s="1"/>
  <c r="L98"/>
  <c r="K92"/>
  <c r="W73"/>
  <c r="T73"/>
  <c r="S72"/>
  <c r="AA64"/>
  <c r="X63"/>
  <c r="AA63" s="1"/>
  <c r="W64"/>
  <c r="T64"/>
  <c r="S63"/>
  <c r="Q58"/>
  <c r="Q52" s="1"/>
  <c r="Q51" s="1"/>
  <c r="Q49" s="1"/>
  <c r="Q48" s="1"/>
  <c r="L58"/>
  <c r="K52"/>
  <c r="L13"/>
  <c r="K12"/>
  <c r="AA436"/>
  <c r="AA435" s="1"/>
  <c r="X436"/>
  <c r="X435" s="1"/>
  <c r="X434" s="1"/>
  <c r="N179"/>
  <c r="N162" s="1"/>
  <c r="W74"/>
  <c r="Q160" l="1"/>
  <c r="L160"/>
  <c r="Q156"/>
  <c r="K155"/>
  <c r="L156"/>
  <c r="Q41"/>
  <c r="L41"/>
  <c r="K40"/>
  <c r="X560"/>
  <c r="AA560" s="1"/>
  <c r="AA572"/>
  <c r="W288"/>
  <c r="S284"/>
  <c r="T288"/>
  <c r="Q367"/>
  <c r="L367"/>
  <c r="K401"/>
  <c r="L405"/>
  <c r="Q405"/>
  <c r="W299"/>
  <c r="T299"/>
  <c r="AA362"/>
  <c r="X361"/>
  <c r="W88"/>
  <c r="S82"/>
  <c r="T88"/>
  <c r="Q121"/>
  <c r="K120"/>
  <c r="L121"/>
  <c r="AA120"/>
  <c r="X119"/>
  <c r="AA119" s="1"/>
  <c r="AA299"/>
  <c r="W362"/>
  <c r="S361"/>
  <c r="T362"/>
  <c r="T142"/>
  <c r="S141"/>
  <c r="L143"/>
  <c r="K142"/>
  <c r="L300"/>
  <c r="K299"/>
  <c r="Q68"/>
  <c r="K64"/>
  <c r="L68"/>
  <c r="Q363"/>
  <c r="K362"/>
  <c r="L363"/>
  <c r="Q414"/>
  <c r="K408"/>
  <c r="L414"/>
  <c r="Q619"/>
  <c r="L619"/>
  <c r="W120"/>
  <c r="S119"/>
  <c r="T120"/>
  <c r="W496"/>
  <c r="T496"/>
  <c r="S499"/>
  <c r="T620"/>
  <c r="S619"/>
  <c r="Q605"/>
  <c r="T63"/>
  <c r="K91"/>
  <c r="L92"/>
  <c r="Q127"/>
  <c r="L127"/>
  <c r="K173"/>
  <c r="L174"/>
  <c r="K33"/>
  <c r="Q34"/>
  <c r="L34"/>
  <c r="S166"/>
  <c r="W167"/>
  <c r="T167"/>
  <c r="Q206"/>
  <c r="L206"/>
  <c r="K205"/>
  <c r="Q274"/>
  <c r="L274"/>
  <c r="K273"/>
  <c r="X92"/>
  <c r="X91" s="1"/>
  <c r="X90" s="1"/>
  <c r="X89" s="1"/>
  <c r="AA98"/>
  <c r="AA92" s="1"/>
  <c r="AA91" s="1"/>
  <c r="AA89" s="1"/>
  <c r="W114"/>
  <c r="T114"/>
  <c r="S113"/>
  <c r="X183"/>
  <c r="AA184"/>
  <c r="S193"/>
  <c r="W197"/>
  <c r="T197"/>
  <c r="Q222"/>
  <c r="L222"/>
  <c r="K221"/>
  <c r="Q247"/>
  <c r="L247"/>
  <c r="K246"/>
  <c r="Q265"/>
  <c r="L265"/>
  <c r="K264"/>
  <c r="X273"/>
  <c r="AA274"/>
  <c r="Q313"/>
  <c r="L313"/>
  <c r="K312"/>
  <c r="K353"/>
  <c r="L354"/>
  <c r="X383"/>
  <c r="AA384"/>
  <c r="W391"/>
  <c r="T391"/>
  <c r="S390"/>
  <c r="AA391"/>
  <c r="X406"/>
  <c r="AA407"/>
  <c r="L426"/>
  <c r="K425"/>
  <c r="Q451"/>
  <c r="L451"/>
  <c r="K450"/>
  <c r="Q332"/>
  <c r="L332"/>
  <c r="K331"/>
  <c r="AA334"/>
  <c r="X333"/>
  <c r="P476"/>
  <c r="P474" s="1"/>
  <c r="P473" s="1"/>
  <c r="P472" s="1"/>
  <c r="P319" s="1"/>
  <c r="P481"/>
  <c r="AA516"/>
  <c r="X515"/>
  <c r="X586"/>
  <c r="AA586" s="1"/>
  <c r="AA587"/>
  <c r="Q604"/>
  <c r="L604"/>
  <c r="L481"/>
  <c r="AA476"/>
  <c r="X474"/>
  <c r="Q580"/>
  <c r="L580"/>
  <c r="K579"/>
  <c r="W527"/>
  <c r="T527"/>
  <c r="S526"/>
  <c r="X543"/>
  <c r="AA544"/>
  <c r="W560"/>
  <c r="T560"/>
  <c r="X580"/>
  <c r="AA581"/>
  <c r="Q591"/>
  <c r="L591"/>
  <c r="K587"/>
  <c r="X526"/>
  <c r="AA527"/>
  <c r="S11"/>
  <c r="W12"/>
  <c r="T12"/>
  <c r="Q70"/>
  <c r="L70"/>
  <c r="K69"/>
  <c r="T92"/>
  <c r="S91"/>
  <c r="W183"/>
  <c r="T183"/>
  <c r="S182"/>
  <c r="S33"/>
  <c r="W34"/>
  <c r="T34"/>
  <c r="W127"/>
  <c r="T127"/>
  <c r="AA174"/>
  <c r="X173"/>
  <c r="W206"/>
  <c r="T206"/>
  <c r="S205"/>
  <c r="X212"/>
  <c r="AA212" s="1"/>
  <c r="AA213"/>
  <c r="Q291"/>
  <c r="L291"/>
  <c r="K290"/>
  <c r="AA35"/>
  <c r="X34"/>
  <c r="Q115"/>
  <c r="L115"/>
  <c r="W203"/>
  <c r="T203"/>
  <c r="W240"/>
  <c r="T240"/>
  <c r="S239"/>
  <c r="T257"/>
  <c r="S256"/>
  <c r="W265"/>
  <c r="T265"/>
  <c r="S264"/>
  <c r="K282"/>
  <c r="L283"/>
  <c r="AA313"/>
  <c r="W343"/>
  <c r="T343"/>
  <c r="S342"/>
  <c r="Q391"/>
  <c r="L391"/>
  <c r="K390"/>
  <c r="X399"/>
  <c r="AA400"/>
  <c r="S425"/>
  <c r="W426"/>
  <c r="T426"/>
  <c r="L457"/>
  <c r="K456"/>
  <c r="L456" s="1"/>
  <c r="X247"/>
  <c r="AA248"/>
  <c r="X265"/>
  <c r="AA266"/>
  <c r="X291"/>
  <c r="AA292"/>
  <c r="W325"/>
  <c r="T325"/>
  <c r="S324"/>
  <c r="W502"/>
  <c r="T502"/>
  <c r="S501"/>
  <c r="X343"/>
  <c r="AA344"/>
  <c r="W516"/>
  <c r="T516"/>
  <c r="S515"/>
  <c r="X573"/>
  <c r="AA573" s="1"/>
  <c r="AA574"/>
  <c r="T596"/>
  <c r="S595"/>
  <c r="W481"/>
  <c r="T481"/>
  <c r="W580"/>
  <c r="T580"/>
  <c r="S579"/>
  <c r="Q533"/>
  <c r="L533"/>
  <c r="W575"/>
  <c r="T575"/>
  <c r="S574"/>
  <c r="M161"/>
  <c r="M6" s="1"/>
  <c r="X48"/>
  <c r="L12"/>
  <c r="K11"/>
  <c r="L52"/>
  <c r="K51"/>
  <c r="S75"/>
  <c r="W72"/>
  <c r="T72"/>
  <c r="L103"/>
  <c r="Q23"/>
  <c r="L23"/>
  <c r="K22"/>
  <c r="AA113"/>
  <c r="X112"/>
  <c r="Q183"/>
  <c r="L183"/>
  <c r="K182"/>
  <c r="Q213"/>
  <c r="L213"/>
  <c r="K212"/>
  <c r="W291"/>
  <c r="T291"/>
  <c r="S290"/>
  <c r="AA13"/>
  <c r="X12"/>
  <c r="W115"/>
  <c r="T115"/>
  <c r="AA168"/>
  <c r="X167"/>
  <c r="Q203"/>
  <c r="L203"/>
  <c r="Q240"/>
  <c r="L240"/>
  <c r="K239"/>
  <c r="Q257"/>
  <c r="L257"/>
  <c r="K256"/>
  <c r="W274"/>
  <c r="T274"/>
  <c r="S273"/>
  <c r="W354"/>
  <c r="T354"/>
  <c r="S353"/>
  <c r="W384"/>
  <c r="T384"/>
  <c r="S383"/>
  <c r="W407"/>
  <c r="T407"/>
  <c r="S406"/>
  <c r="X206"/>
  <c r="AA207"/>
  <c r="X222"/>
  <c r="AA223"/>
  <c r="Q325"/>
  <c r="L325"/>
  <c r="K324"/>
  <c r="Q343"/>
  <c r="L343"/>
  <c r="K342"/>
  <c r="L417"/>
  <c r="K416"/>
  <c r="L416" s="1"/>
  <c r="Q502"/>
  <c r="L502"/>
  <c r="K501"/>
  <c r="AA354"/>
  <c r="X353"/>
  <c r="L437"/>
  <c r="K436"/>
  <c r="N478"/>
  <c r="Q479"/>
  <c r="X493"/>
  <c r="AA494"/>
  <c r="Q543"/>
  <c r="L543"/>
  <c r="K542"/>
  <c r="W604"/>
  <c r="T604"/>
  <c r="K474"/>
  <c r="L476"/>
  <c r="L495"/>
  <c r="K494"/>
  <c r="Q596"/>
  <c r="L596"/>
  <c r="K595"/>
  <c r="W533"/>
  <c r="T533"/>
  <c r="Q575"/>
  <c r="L575"/>
  <c r="K574"/>
  <c r="S51"/>
  <c r="T52"/>
  <c r="AA81"/>
  <c r="X80"/>
  <c r="W103"/>
  <c r="W77" s="1"/>
  <c r="T103"/>
  <c r="S28"/>
  <c r="W25"/>
  <c r="T25"/>
  <c r="Q81"/>
  <c r="L81"/>
  <c r="K80"/>
  <c r="L167"/>
  <c r="K166"/>
  <c r="W174"/>
  <c r="T174"/>
  <c r="S173"/>
  <c r="W213"/>
  <c r="T213"/>
  <c r="S212"/>
  <c r="X23"/>
  <c r="AA24"/>
  <c r="X70"/>
  <c r="AA71"/>
  <c r="X103"/>
  <c r="AA103" s="1"/>
  <c r="AA77" s="1"/>
  <c r="AA104"/>
  <c r="Q114"/>
  <c r="L114"/>
  <c r="K113"/>
  <c r="X127"/>
  <c r="AA127" s="1"/>
  <c r="AA128"/>
  <c r="K193"/>
  <c r="Q197"/>
  <c r="L197"/>
  <c r="AA197"/>
  <c r="X193"/>
  <c r="W222"/>
  <c r="T222"/>
  <c r="S221"/>
  <c r="X239"/>
  <c r="AA240"/>
  <c r="W247"/>
  <c r="T247"/>
  <c r="S246"/>
  <c r="W313"/>
  <c r="T313"/>
  <c r="Q384"/>
  <c r="L384"/>
  <c r="K383"/>
  <c r="W400"/>
  <c r="T400"/>
  <c r="S399"/>
  <c r="W451"/>
  <c r="T451"/>
  <c r="S450"/>
  <c r="AA451"/>
  <c r="X450"/>
  <c r="X324"/>
  <c r="AA325"/>
  <c r="W332"/>
  <c r="T332"/>
  <c r="S331"/>
  <c r="W417"/>
  <c r="T417"/>
  <c r="S416"/>
  <c r="AA502"/>
  <c r="X501"/>
  <c r="Q516"/>
  <c r="L516"/>
  <c r="K515"/>
  <c r="AA427"/>
  <c r="X426"/>
  <c r="T437"/>
  <c r="S436"/>
  <c r="S456"/>
  <c r="T456" s="1"/>
  <c r="T457"/>
  <c r="K471"/>
  <c r="Q467"/>
  <c r="L467"/>
  <c r="K466"/>
  <c r="Q534"/>
  <c r="L534"/>
  <c r="S474"/>
  <c r="W476"/>
  <c r="T476"/>
  <c r="Q560"/>
  <c r="L560"/>
  <c r="W591"/>
  <c r="T591"/>
  <c r="S587"/>
  <c r="P161"/>
  <c r="P6" s="1"/>
  <c r="AA48"/>
  <c r="S543"/>
  <c r="K527"/>
  <c r="K154" l="1"/>
  <c r="L155"/>
  <c r="Q40"/>
  <c r="L40"/>
  <c r="T284"/>
  <c r="S283"/>
  <c r="K618"/>
  <c r="Q64"/>
  <c r="K63"/>
  <c r="L64"/>
  <c r="L299"/>
  <c r="K298"/>
  <c r="L142"/>
  <c r="K141"/>
  <c r="T141"/>
  <c r="S140"/>
  <c r="Q120"/>
  <c r="L120"/>
  <c r="K119"/>
  <c r="W297"/>
  <c r="S297"/>
  <c r="T297" s="1"/>
  <c r="L401"/>
  <c r="Q401"/>
  <c r="K400"/>
  <c r="T619"/>
  <c r="T499"/>
  <c r="W499"/>
  <c r="W119"/>
  <c r="T119"/>
  <c r="L408"/>
  <c r="Q408"/>
  <c r="K407"/>
  <c r="Q362"/>
  <c r="L362"/>
  <c r="K361"/>
  <c r="S360"/>
  <c r="T361"/>
  <c r="AA297"/>
  <c r="X297"/>
  <c r="W82"/>
  <c r="S81"/>
  <c r="T82"/>
  <c r="X360"/>
  <c r="AA360" s="1"/>
  <c r="W543"/>
  <c r="T543"/>
  <c r="S542"/>
  <c r="W587"/>
  <c r="T587"/>
  <c r="S586"/>
  <c r="Q466"/>
  <c r="L466"/>
  <c r="K465"/>
  <c r="T436"/>
  <c r="S435"/>
  <c r="AA426"/>
  <c r="X425"/>
  <c r="L515"/>
  <c r="K514"/>
  <c r="T331"/>
  <c r="AA324"/>
  <c r="X323"/>
  <c r="W399"/>
  <c r="T399"/>
  <c r="S398"/>
  <c r="S311"/>
  <c r="W221"/>
  <c r="T221"/>
  <c r="S220"/>
  <c r="Q113"/>
  <c r="L113"/>
  <c r="K112"/>
  <c r="AA70"/>
  <c r="X69"/>
  <c r="AA69" s="1"/>
  <c r="AA23"/>
  <c r="X22"/>
  <c r="W173"/>
  <c r="T173"/>
  <c r="S172"/>
  <c r="W28"/>
  <c r="T28"/>
  <c r="S24"/>
  <c r="Q574"/>
  <c r="L574"/>
  <c r="K573"/>
  <c r="Q494"/>
  <c r="L494"/>
  <c r="K493"/>
  <c r="Q542"/>
  <c r="L542"/>
  <c r="AA493"/>
  <c r="AA492" s="1"/>
  <c r="AA491" s="1"/>
  <c r="X492"/>
  <c r="X491" s="1"/>
  <c r="N477"/>
  <c r="Q478"/>
  <c r="Q342"/>
  <c r="L342"/>
  <c r="K341"/>
  <c r="W406"/>
  <c r="T406"/>
  <c r="W353"/>
  <c r="T353"/>
  <c r="S352"/>
  <c r="Q256"/>
  <c r="L256"/>
  <c r="K255"/>
  <c r="AA167"/>
  <c r="X166"/>
  <c r="AA12"/>
  <c r="X11"/>
  <c r="W290"/>
  <c r="T290"/>
  <c r="S289"/>
  <c r="Q182"/>
  <c r="Q181" s="1"/>
  <c r="L182"/>
  <c r="K180"/>
  <c r="K181"/>
  <c r="L181" s="1"/>
  <c r="W75"/>
  <c r="T75"/>
  <c r="S71"/>
  <c r="W574"/>
  <c r="T574"/>
  <c r="S573"/>
  <c r="W501"/>
  <c r="T501"/>
  <c r="S500"/>
  <c r="S490" s="1"/>
  <c r="W324"/>
  <c r="T324"/>
  <c r="S323"/>
  <c r="AA291"/>
  <c r="X290"/>
  <c r="AA265"/>
  <c r="X264"/>
  <c r="AA247"/>
  <c r="X246"/>
  <c r="AA246" s="1"/>
  <c r="L390"/>
  <c r="W264"/>
  <c r="T264"/>
  <c r="S263"/>
  <c r="AA34"/>
  <c r="X33"/>
  <c r="Q290"/>
  <c r="L290"/>
  <c r="K289"/>
  <c r="AA173"/>
  <c r="X172"/>
  <c r="S32"/>
  <c r="T32" s="1"/>
  <c r="W33"/>
  <c r="W32" s="1"/>
  <c r="T33"/>
  <c r="S31"/>
  <c r="T91"/>
  <c r="S90"/>
  <c r="Q69"/>
  <c r="L69"/>
  <c r="Q587"/>
  <c r="L587"/>
  <c r="K586"/>
  <c r="AA580"/>
  <c r="X579"/>
  <c r="AA543"/>
  <c r="X542"/>
  <c r="AA542" s="1"/>
  <c r="Q579"/>
  <c r="L579"/>
  <c r="L331"/>
  <c r="L425"/>
  <c r="K424"/>
  <c r="T390"/>
  <c r="AA383"/>
  <c r="X382"/>
  <c r="K352"/>
  <c r="L353"/>
  <c r="Q264"/>
  <c r="L264"/>
  <c r="K263"/>
  <c r="Q221"/>
  <c r="L221"/>
  <c r="K220"/>
  <c r="W113"/>
  <c r="T113"/>
  <c r="S112"/>
  <c r="Q205"/>
  <c r="L205"/>
  <c r="K204"/>
  <c r="Q33"/>
  <c r="L33"/>
  <c r="K32"/>
  <c r="L32" s="1"/>
  <c r="K31"/>
  <c r="K172"/>
  <c r="L172" s="1"/>
  <c r="L173"/>
  <c r="K90"/>
  <c r="L91"/>
  <c r="Q527"/>
  <c r="L527"/>
  <c r="K526"/>
  <c r="W474"/>
  <c r="T474"/>
  <c r="S473"/>
  <c r="Q471"/>
  <c r="L471"/>
  <c r="X500"/>
  <c r="X490" s="1"/>
  <c r="AA501"/>
  <c r="T416"/>
  <c r="X448"/>
  <c r="AA450"/>
  <c r="AA319" s="1"/>
  <c r="W450"/>
  <c r="W319" s="1"/>
  <c r="T450"/>
  <c r="S448"/>
  <c r="Q383"/>
  <c r="L383"/>
  <c r="K382"/>
  <c r="W246"/>
  <c r="T246"/>
  <c r="AA239"/>
  <c r="AA238" s="1"/>
  <c r="X238"/>
  <c r="X237"/>
  <c r="AA193"/>
  <c r="X192"/>
  <c r="Q193"/>
  <c r="L193"/>
  <c r="K192"/>
  <c r="W212"/>
  <c r="T212"/>
  <c r="L166"/>
  <c r="K165"/>
  <c r="Q80"/>
  <c r="L80"/>
  <c r="K79"/>
  <c r="X79"/>
  <c r="AA80"/>
  <c r="S50"/>
  <c r="T51"/>
  <c r="Q595"/>
  <c r="L595"/>
  <c r="K594"/>
  <c r="L474"/>
  <c r="K473"/>
  <c r="L436"/>
  <c r="K435"/>
  <c r="AA353"/>
  <c r="X352"/>
  <c r="Q501"/>
  <c r="L501"/>
  <c r="K500"/>
  <c r="Q324"/>
  <c r="L324"/>
  <c r="K323"/>
  <c r="AA222"/>
  <c r="X221"/>
  <c r="AA206"/>
  <c r="X205"/>
  <c r="W383"/>
  <c r="T383"/>
  <c r="S382"/>
  <c r="W273"/>
  <c r="T273"/>
  <c r="S272"/>
  <c r="K238"/>
  <c r="L238" s="1"/>
  <c r="Q239"/>
  <c r="Q238" s="1"/>
  <c r="L239"/>
  <c r="K237"/>
  <c r="Q212"/>
  <c r="L212"/>
  <c r="X111"/>
  <c r="AA112"/>
  <c r="Q22"/>
  <c r="L22"/>
  <c r="K21"/>
  <c r="L51"/>
  <c r="K50"/>
  <c r="L11"/>
  <c r="K10"/>
  <c r="W579"/>
  <c r="T579"/>
  <c r="T595"/>
  <c r="S594"/>
  <c r="T515"/>
  <c r="S514"/>
  <c r="AA343"/>
  <c r="X342"/>
  <c r="S424"/>
  <c r="W425"/>
  <c r="T425"/>
  <c r="AA399"/>
  <c r="X398"/>
  <c r="W342"/>
  <c r="T342"/>
  <c r="S341"/>
  <c r="X311"/>
  <c r="AA311" s="1"/>
  <c r="K281"/>
  <c r="L282"/>
  <c r="T256"/>
  <c r="S255"/>
  <c r="W239"/>
  <c r="W238" s="1"/>
  <c r="T239"/>
  <c r="S238"/>
  <c r="T238" s="1"/>
  <c r="S237"/>
  <c r="W205"/>
  <c r="T205"/>
  <c r="S204"/>
  <c r="W182"/>
  <c r="W181" s="1"/>
  <c r="T182"/>
  <c r="S181"/>
  <c r="T181" s="1"/>
  <c r="S180"/>
  <c r="S10"/>
  <c r="W11"/>
  <c r="T11"/>
  <c r="AA526"/>
  <c r="W526"/>
  <c r="T526"/>
  <c r="S525"/>
  <c r="AA474"/>
  <c r="X473"/>
  <c r="X514"/>
  <c r="X332"/>
  <c r="AA333"/>
  <c r="Q450"/>
  <c r="Q319" s="1"/>
  <c r="L450"/>
  <c r="K448"/>
  <c r="AA406"/>
  <c r="L312"/>
  <c r="K311"/>
  <c r="AA273"/>
  <c r="X272"/>
  <c r="Q246"/>
  <c r="L246"/>
  <c r="W193"/>
  <c r="T193"/>
  <c r="S192"/>
  <c r="AA183"/>
  <c r="X182"/>
  <c r="Q273"/>
  <c r="L273"/>
  <c r="K272"/>
  <c r="S165"/>
  <c r="W166"/>
  <c r="T166"/>
  <c r="L154" l="1"/>
  <c r="K153"/>
  <c r="X525"/>
  <c r="Q32"/>
  <c r="S282"/>
  <c r="T283"/>
  <c r="T81"/>
  <c r="W81"/>
  <c r="S80"/>
  <c r="L407"/>
  <c r="Q407"/>
  <c r="K406"/>
  <c r="S618"/>
  <c r="T618" s="1"/>
  <c r="Q400"/>
  <c r="K399"/>
  <c r="L400"/>
  <c r="Q119"/>
  <c r="L119"/>
  <c r="L63"/>
  <c r="Q618"/>
  <c r="L618"/>
  <c r="W360"/>
  <c r="T360"/>
  <c r="K360"/>
  <c r="L361"/>
  <c r="S494"/>
  <c r="T140"/>
  <c r="S139"/>
  <c r="L141"/>
  <c r="K140"/>
  <c r="L298"/>
  <c r="K297"/>
  <c r="L297" s="1"/>
  <c r="S164"/>
  <c r="T165"/>
  <c r="X181"/>
  <c r="X180"/>
  <c r="AA182"/>
  <c r="AA181" s="1"/>
  <c r="W192"/>
  <c r="T192"/>
  <c r="S191"/>
  <c r="Q448"/>
  <c r="L448"/>
  <c r="K447"/>
  <c r="X472"/>
  <c r="AA472" s="1"/>
  <c r="AA473"/>
  <c r="T525"/>
  <c r="S524"/>
  <c r="T180"/>
  <c r="T204"/>
  <c r="L281"/>
  <c r="K280"/>
  <c r="L280" s="1"/>
  <c r="T424"/>
  <c r="X341"/>
  <c r="AA341" s="1"/>
  <c r="AA342"/>
  <c r="W514"/>
  <c r="T514"/>
  <c r="S513"/>
  <c r="L10"/>
  <c r="K9"/>
  <c r="L9" s="1"/>
  <c r="K8"/>
  <c r="L50"/>
  <c r="K49"/>
  <c r="Q21"/>
  <c r="L21"/>
  <c r="K20"/>
  <c r="AA111"/>
  <c r="X110"/>
  <c r="T382"/>
  <c r="S381"/>
  <c r="T381" s="1"/>
  <c r="L500"/>
  <c r="L594"/>
  <c r="K593"/>
  <c r="S49"/>
  <c r="T50"/>
  <c r="Q79"/>
  <c r="L79"/>
  <c r="X191"/>
  <c r="AA192"/>
  <c r="W448"/>
  <c r="T448"/>
  <c r="S447"/>
  <c r="AA448"/>
  <c r="X447"/>
  <c r="AA447" s="1"/>
  <c r="Q526"/>
  <c r="L526"/>
  <c r="K525"/>
  <c r="K89"/>
  <c r="L89" s="1"/>
  <c r="L90"/>
  <c r="W112"/>
  <c r="T112"/>
  <c r="S111"/>
  <c r="Q263"/>
  <c r="L263"/>
  <c r="K351"/>
  <c r="L351" s="1"/>
  <c r="L352"/>
  <c r="AA579"/>
  <c r="Q586"/>
  <c r="L586"/>
  <c r="AA33"/>
  <c r="AA32" s="1"/>
  <c r="X32"/>
  <c r="X31"/>
  <c r="W263"/>
  <c r="T263"/>
  <c r="T500"/>
  <c r="T490" s="1"/>
  <c r="W573"/>
  <c r="T573"/>
  <c r="W280"/>
  <c r="T289"/>
  <c r="W352"/>
  <c r="T352"/>
  <c r="S351"/>
  <c r="Q341"/>
  <c r="L341"/>
  <c r="N481"/>
  <c r="Q481" s="1"/>
  <c r="N476"/>
  <c r="Q477"/>
  <c r="Q573"/>
  <c r="L573"/>
  <c r="T172"/>
  <c r="W220"/>
  <c r="T220"/>
  <c r="S219"/>
  <c r="T398"/>
  <c r="AA425"/>
  <c r="X424"/>
  <c r="T435"/>
  <c r="S434"/>
  <c r="S415" s="1"/>
  <c r="T415" s="1"/>
  <c r="L465"/>
  <c r="K464"/>
  <c r="W542"/>
  <c r="T542"/>
  <c r="L272"/>
  <c r="K271"/>
  <c r="X271"/>
  <c r="AA271" s="1"/>
  <c r="Q311"/>
  <c r="L311"/>
  <c r="AA332"/>
  <c r="X331"/>
  <c r="X319" s="1"/>
  <c r="AA514"/>
  <c r="X513"/>
  <c r="AA513" s="1"/>
  <c r="X524"/>
  <c r="S9"/>
  <c r="S8"/>
  <c r="W10"/>
  <c r="T10"/>
  <c r="T237"/>
  <c r="T255"/>
  <c r="S254"/>
  <c r="W341"/>
  <c r="T341"/>
  <c r="T594"/>
  <c r="S593"/>
  <c r="L237"/>
  <c r="T272"/>
  <c r="S271"/>
  <c r="X204"/>
  <c r="AA205"/>
  <c r="X220"/>
  <c r="AA221"/>
  <c r="Q323"/>
  <c r="L323"/>
  <c r="K322"/>
  <c r="AA352"/>
  <c r="X351"/>
  <c r="AA351" s="1"/>
  <c r="K434"/>
  <c r="L434" s="1"/>
  <c r="L435"/>
  <c r="L473"/>
  <c r="K472"/>
  <c r="AA79"/>
  <c r="L165"/>
  <c r="K164"/>
  <c r="Q192"/>
  <c r="L192"/>
  <c r="K191"/>
  <c r="L382"/>
  <c r="W473"/>
  <c r="T473"/>
  <c r="S472"/>
  <c r="Q31"/>
  <c r="L31"/>
  <c r="K30"/>
  <c r="L204"/>
  <c r="Q220"/>
  <c r="L220"/>
  <c r="K219"/>
  <c r="X381"/>
  <c r="AA381"/>
  <c r="L424"/>
  <c r="K415"/>
  <c r="L415" s="1"/>
  <c r="T90"/>
  <c r="S89"/>
  <c r="T89" s="1"/>
  <c r="W31"/>
  <c r="T31"/>
  <c r="S30"/>
  <c r="Q280"/>
  <c r="L289"/>
  <c r="X263"/>
  <c r="AA264"/>
  <c r="X289"/>
  <c r="AA290"/>
  <c r="W323"/>
  <c r="T323"/>
  <c r="S322"/>
  <c r="W71"/>
  <c r="T71"/>
  <c r="S70"/>
  <c r="L180"/>
  <c r="AA11"/>
  <c r="X10"/>
  <c r="AA166"/>
  <c r="X165"/>
  <c r="L255"/>
  <c r="K254"/>
  <c r="K492"/>
  <c r="Q493"/>
  <c r="Q492" s="1"/>
  <c r="Q491" s="1"/>
  <c r="L493"/>
  <c r="W24"/>
  <c r="T24"/>
  <c r="S23"/>
  <c r="X21"/>
  <c r="AA22"/>
  <c r="Q112"/>
  <c r="L112"/>
  <c r="K111"/>
  <c r="W311"/>
  <c r="T311"/>
  <c r="X322"/>
  <c r="AA323"/>
  <c r="Q514"/>
  <c r="L514"/>
  <c r="K513"/>
  <c r="W586"/>
  <c r="T586"/>
  <c r="Q153" l="1"/>
  <c r="L153"/>
  <c r="S319"/>
  <c r="T282"/>
  <c r="S281"/>
  <c r="L140"/>
  <c r="K139"/>
  <c r="T139"/>
  <c r="S138"/>
  <c r="S135" s="1"/>
  <c r="W494"/>
  <c r="S493"/>
  <c r="T494"/>
  <c r="Q360"/>
  <c r="L360"/>
  <c r="W80"/>
  <c r="S79"/>
  <c r="T80"/>
  <c r="L399"/>
  <c r="Q399"/>
  <c r="K398"/>
  <c r="Q406"/>
  <c r="L406"/>
  <c r="Q111"/>
  <c r="L111"/>
  <c r="K110"/>
  <c r="AA21"/>
  <c r="X20"/>
  <c r="K491"/>
  <c r="L492"/>
  <c r="X164"/>
  <c r="AA10"/>
  <c r="X9"/>
  <c r="AA9" s="1"/>
  <c r="X8"/>
  <c r="W30"/>
  <c r="T30"/>
  <c r="S29"/>
  <c r="Q30"/>
  <c r="L30"/>
  <c r="K29"/>
  <c r="L164"/>
  <c r="K163"/>
  <c r="X78"/>
  <c r="Q322"/>
  <c r="L322"/>
  <c r="K321"/>
  <c r="AA220"/>
  <c r="X219"/>
  <c r="AA219" s="1"/>
  <c r="T593"/>
  <c r="S592"/>
  <c r="T592" s="1"/>
  <c r="W254"/>
  <c r="T254"/>
  <c r="S253"/>
  <c r="S7"/>
  <c r="T8"/>
  <c r="Q271"/>
  <c r="L271"/>
  <c r="Q464"/>
  <c r="Q463" s="1"/>
  <c r="L464"/>
  <c r="K463"/>
  <c r="L463" s="1"/>
  <c r="AA31"/>
  <c r="X30"/>
  <c r="L525"/>
  <c r="K524"/>
  <c r="K78"/>
  <c r="S48"/>
  <c r="T48" s="1"/>
  <c r="T49"/>
  <c r="L49"/>
  <c r="K48"/>
  <c r="L48" s="1"/>
  <c r="L8"/>
  <c r="K7"/>
  <c r="W524"/>
  <c r="T524"/>
  <c r="W191"/>
  <c r="T191"/>
  <c r="S190"/>
  <c r="S189" s="1"/>
  <c r="S162" s="1"/>
  <c r="S163"/>
  <c r="W164"/>
  <c r="T164"/>
  <c r="W381"/>
  <c r="Q513"/>
  <c r="L513"/>
  <c r="AA322"/>
  <c r="X321"/>
  <c r="W23"/>
  <c r="T23"/>
  <c r="S22"/>
  <c r="Q254"/>
  <c r="L254"/>
  <c r="K253"/>
  <c r="W70"/>
  <c r="T70"/>
  <c r="S69"/>
  <c r="W322"/>
  <c r="T322"/>
  <c r="S321"/>
  <c r="AA280"/>
  <c r="X280"/>
  <c r="AA263"/>
  <c r="X254"/>
  <c r="Q219"/>
  <c r="L219"/>
  <c r="W472"/>
  <c r="T472"/>
  <c r="Q191"/>
  <c r="L191"/>
  <c r="K190"/>
  <c r="L472"/>
  <c r="W271"/>
  <c r="T271"/>
  <c r="W9"/>
  <c r="T9"/>
  <c r="AA524"/>
  <c r="W415"/>
  <c r="T434"/>
  <c r="T319" s="1"/>
  <c r="AA415"/>
  <c r="X415"/>
  <c r="W219"/>
  <c r="T219"/>
  <c r="N474"/>
  <c r="Q476"/>
  <c r="W351"/>
  <c r="T351"/>
  <c r="W111"/>
  <c r="T111"/>
  <c r="S110"/>
  <c r="W447"/>
  <c r="T447"/>
  <c r="AA191"/>
  <c r="X190"/>
  <c r="X189" s="1"/>
  <c r="X162" s="1"/>
  <c r="Q593"/>
  <c r="L593"/>
  <c r="K592"/>
  <c r="X109"/>
  <c r="AA109" s="1"/>
  <c r="AA110"/>
  <c r="Q20"/>
  <c r="L20"/>
  <c r="K19"/>
  <c r="W513"/>
  <c r="T513"/>
  <c r="Q447"/>
  <c r="L447"/>
  <c r="T281" l="1"/>
  <c r="S280"/>
  <c r="T280" s="1"/>
  <c r="T135"/>
  <c r="K381"/>
  <c r="L381" s="1"/>
  <c r="L398"/>
  <c r="W79"/>
  <c r="T79"/>
  <c r="W493"/>
  <c r="W492" s="1"/>
  <c r="W491" s="1"/>
  <c r="S492"/>
  <c r="T493"/>
  <c r="T138"/>
  <c r="S133"/>
  <c r="T133" s="1"/>
  <c r="L139"/>
  <c r="K138"/>
  <c r="K135" s="1"/>
  <c r="Q19"/>
  <c r="L19"/>
  <c r="W110"/>
  <c r="T110"/>
  <c r="S109"/>
  <c r="N473"/>
  <c r="Q474"/>
  <c r="X253"/>
  <c r="AA253" s="1"/>
  <c r="AA254"/>
  <c r="W321"/>
  <c r="T321"/>
  <c r="S320"/>
  <c r="Q253"/>
  <c r="L253"/>
  <c r="X320"/>
  <c r="AA321"/>
  <c r="T190"/>
  <c r="T189" s="1"/>
  <c r="T162" s="1"/>
  <c r="L7"/>
  <c r="K77"/>
  <c r="Q78"/>
  <c r="L78"/>
  <c r="AA30"/>
  <c r="X29"/>
  <c r="W253"/>
  <c r="T253"/>
  <c r="AA78"/>
  <c r="X77"/>
  <c r="W29"/>
  <c r="T29"/>
  <c r="S18"/>
  <c r="AA164"/>
  <c r="X163"/>
  <c r="X19"/>
  <c r="AA19" s="1"/>
  <c r="AA20"/>
  <c r="Q110"/>
  <c r="L110"/>
  <c r="K109"/>
  <c r="Q592"/>
  <c r="L592"/>
  <c r="L190"/>
  <c r="K189"/>
  <c r="W69"/>
  <c r="T69"/>
  <c r="W22"/>
  <c r="T22"/>
  <c r="S21"/>
  <c r="W163"/>
  <c r="T163"/>
  <c r="Q524"/>
  <c r="L524"/>
  <c r="K523"/>
  <c r="W7"/>
  <c r="T7"/>
  <c r="Q321"/>
  <c r="L321"/>
  <c r="K320"/>
  <c r="L163"/>
  <c r="Q29"/>
  <c r="L29"/>
  <c r="K18"/>
  <c r="X7"/>
  <c r="K490"/>
  <c r="L490" s="1"/>
  <c r="L491"/>
  <c r="L135" l="1"/>
  <c r="T492"/>
  <c r="S491"/>
  <c r="S78"/>
  <c r="Q381"/>
  <c r="L138"/>
  <c r="K133"/>
  <c r="L133" s="1"/>
  <c r="Q320"/>
  <c r="L320"/>
  <c r="K319"/>
  <c r="L319" s="1"/>
  <c r="L523"/>
  <c r="W21"/>
  <c r="T21"/>
  <c r="S20"/>
  <c r="Q109"/>
  <c r="L109"/>
  <c r="S179"/>
  <c r="AA320"/>
  <c r="W109"/>
  <c r="T109"/>
  <c r="X179"/>
  <c r="AA179" s="1"/>
  <c r="AA7"/>
  <c r="Q18"/>
  <c r="L18"/>
  <c r="L189"/>
  <c r="K179"/>
  <c r="AA163"/>
  <c r="W18"/>
  <c r="T18"/>
  <c r="AA29"/>
  <c r="X18"/>
  <c r="AA18" s="1"/>
  <c r="L77"/>
  <c r="K47"/>
  <c r="L47" s="1"/>
  <c r="W320"/>
  <c r="T320"/>
  <c r="N472"/>
  <c r="Q473"/>
  <c r="W78" l="1"/>
  <c r="S77"/>
  <c r="T78"/>
  <c r="T491"/>
  <c r="W20"/>
  <c r="T20"/>
  <c r="S19"/>
  <c r="N319"/>
  <c r="N161" s="1"/>
  <c r="N6" s="1"/>
  <c r="Q472"/>
  <c r="Q179"/>
  <c r="L179"/>
  <c r="K162"/>
  <c r="W179"/>
  <c r="T179"/>
  <c r="T77" l="1"/>
  <c r="K161"/>
  <c r="L162"/>
  <c r="W19"/>
  <c r="T19"/>
  <c r="AB6"/>
  <c r="L161" l="1"/>
  <c r="K6"/>
  <c r="L6" s="1"/>
</calcChain>
</file>

<file path=xl/sharedStrings.xml><?xml version="1.0" encoding="utf-8"?>
<sst xmlns="http://schemas.openxmlformats.org/spreadsheetml/2006/main" count="4706" uniqueCount="354">
  <si>
    <t>тыс. рублей</t>
  </si>
  <si>
    <t>Наименование</t>
  </si>
  <si>
    <t>СБП</t>
  </si>
  <si>
    <t>Мин</t>
  </si>
  <si>
    <t>Рз</t>
  </si>
  <si>
    <t>ПР</t>
  </si>
  <si>
    <t>ЦСР</t>
  </si>
  <si>
    <t>ВрП</t>
  </si>
  <si>
    <t>ВР</t>
  </si>
  <si>
    <t>КОСГУ</t>
  </si>
  <si>
    <t>2014 год</t>
  </si>
  <si>
    <t>2015 год</t>
  </si>
  <si>
    <t>Министерство спорта Российской Федерации</t>
  </si>
  <si>
    <t>62</t>
  </si>
  <si>
    <t>777</t>
  </si>
  <si>
    <t>Общегосударственные вопросы</t>
  </si>
  <si>
    <t>01</t>
  </si>
  <si>
    <t>Международные отношения и международное сотрудничество</t>
  </si>
  <si>
    <t>08</t>
  </si>
  <si>
    <t>Международное сотрудничество</t>
  </si>
  <si>
    <t>0300000</t>
  </si>
  <si>
    <t>Выполнение других международных обязательств государства</t>
  </si>
  <si>
    <t>0300600</t>
  </si>
  <si>
    <t>Иные бюджетные ассигнования</t>
  </si>
  <si>
    <t>800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</si>
  <si>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</si>
  <si>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</si>
  <si>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</si>
  <si>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</si>
  <si>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Расходы</t>
  </si>
  <si>
    <t>011</t>
  </si>
  <si>
    <t>200</t>
  </si>
  <si>
    <t>Безвозмездные перечисления бюджетам</t>
  </si>
  <si>
    <t>250</t>
  </si>
  <si>
    <t>Перечисления международным организациям</t>
  </si>
  <si>
    <t>253</t>
  </si>
  <si>
    <t>ИТОГО РАСХОДОВ</t>
  </si>
  <si>
    <t>900</t>
  </si>
  <si>
    <t>Национальная экономика</t>
  </si>
  <si>
    <t>04</t>
  </si>
  <si>
    <t>Прикладные научные исследования в области национальной экономики</t>
  </si>
  <si>
    <t>11</t>
  </si>
  <si>
    <t>Прикладные научные исследования и разработки</t>
  </si>
  <si>
    <t>0810000</t>
  </si>
  <si>
    <t>Выполнение научно-исследовательских и опытно-конструкторских работ по государственным контрактам</t>
  </si>
  <si>
    <t>0816900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</si>
  <si>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</si>
  <si>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</si>
  <si>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240</t>
  </si>
  <si>
    <t>Научно-исследовательские и опытно-конструкторские работы</t>
  </si>
  <si>
    <t>241</t>
  </si>
  <si>
    <t>012</t>
  </si>
  <si>
    <t>Оплата работ, услуг</t>
  </si>
  <si>
    <t>220</t>
  </si>
  <si>
    <t>Прочие работы, услуги</t>
  </si>
  <si>
    <t>226</t>
  </si>
  <si>
    <t>Другие вопросы в области национальной экономики</t>
  </si>
  <si>
    <t>12</t>
  </si>
  <si>
    <t>Федеральные целевые программы</t>
  </si>
  <si>
    <t>1000000</t>
  </si>
  <si>
    <t>Федеральная целевая программа "Развитие внутреннего и въездного туризма в Российской Федерации (2011 - 2018 годы)"</t>
  </si>
  <si>
    <t>1009800</t>
  </si>
  <si>
    <t>Реализация мероприятий Федеральной целевой программы "Развитие внутреннего и въездного туризма в Российской Федерации (2011-2018 годы)"</t>
  </si>
  <si>
    <t>1009899</t>
  </si>
  <si>
    <t>Прочая закупка товаров, работ и услуг для государственных нужд</t>
  </si>
  <si>
    <t>244</t>
  </si>
  <si>
    <t>Межбюджетные трансферты</t>
  </si>
  <si>
    <t>500</t>
  </si>
  <si>
    <t>Субсидии</t>
  </si>
  <si>
    <t>520</t>
  </si>
  <si>
    <t>Субсидии на софинансирование объектов капитального строительства государственной (муниципальной) собственности</t>
  </si>
  <si>
    <t>522</t>
  </si>
  <si>
    <t>020</t>
  </si>
  <si>
    <t>Перечисления другим бюджетам бюджетной системы Российской Федерации</t>
  </si>
  <si>
    <t>251</t>
  </si>
  <si>
    <t>Образование</t>
  </si>
  <si>
    <t>07</t>
  </si>
  <si>
    <t>Среднее профессиональное образование</t>
  </si>
  <si>
    <t>Учреждения среднего профессионального образования</t>
  </si>
  <si>
    <t>4270000</t>
  </si>
  <si>
    <t>Обеспечение деятельности подведомственных учреждений</t>
  </si>
  <si>
    <t>4279900</t>
  </si>
  <si>
    <t>Предоставление субсидий федеральным бюджетным, автономным учреждениям и 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</si>
  <si>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</si>
  <si>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</si>
  <si>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</si>
  <si>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</si>
  <si>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</si>
  <si>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</si>
  <si>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</si>
  <si>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Субсидии бюджетным учреждениям на иные цели</t>
  </si>
  <si>
    <t>612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</si>
  <si>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учреждениях начального, среднего профессионального образования и высшего профессионального образования</t>
  </si>
  <si>
    <t>5052103</t>
  </si>
  <si>
    <t>Пособия и компенсации гражданам  и иные социальные выплаты, кроме публичных нормативных обязательств</t>
  </si>
  <si>
    <t>321</t>
  </si>
  <si>
    <t>Социальное обеспечение</t>
  </si>
  <si>
    <t>260</t>
  </si>
  <si>
    <t>Пособия по социальной помощи населению</t>
  </si>
  <si>
    <t>262</t>
  </si>
  <si>
    <t>Профессиональная подготовка, переподготовка и повышение квалификации</t>
  </si>
  <si>
    <t>05</t>
  </si>
  <si>
    <t>Государственный заказ на профессиональную переподготовку и повышение квалификации государственных служащих</t>
  </si>
  <si>
    <t>4280100</t>
  </si>
  <si>
    <t>Высшее и послевузовское профессиональное образование</t>
  </si>
  <si>
    <t>06</t>
  </si>
  <si>
    <t>Федеральная целевая программа "Развитие физической культуры и спорта в Российской Федерации на 2006 - 2015 годы"</t>
  </si>
  <si>
    <t>1005800</t>
  </si>
  <si>
    <t>Расходы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</si>
  <si>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1005802</t>
  </si>
  <si>
    <t>Бюджетные инвестиции</t>
  </si>
  <si>
    <t>400</t>
  </si>
  <si>
    <t>Бюджетные инвестиции в объекты государственной собственности федеральным государственным учреждениям</t>
  </si>
  <si>
    <t>410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</si>
  <si>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</si>
  <si>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413</t>
  </si>
  <si>
    <t>Поступление нефинансовых активов</t>
  </si>
  <si>
    <t>003</t>
  </si>
  <si>
    <t>300</t>
  </si>
  <si>
    <t>Увеличение стоимости основных средств</t>
  </si>
  <si>
    <t>310</t>
  </si>
  <si>
    <t>Высшие учебные заведения</t>
  </si>
  <si>
    <t>4300000</t>
  </si>
  <si>
    <t>4309900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</si>
  <si>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</si>
  <si>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</si>
  <si>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</si>
  <si>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Мероприятия по патриотическому воспитанию граждан Российской Федерации</t>
  </si>
  <si>
    <t>4319400</t>
  </si>
  <si>
    <t>4319900</t>
  </si>
  <si>
    <t>Субсидия на проведение Северо-Кавказского молодежного форума "Машук"</t>
  </si>
  <si>
    <t>4362200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</si>
  <si>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</si>
  <si>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</si>
  <si>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Культура, кинематография</t>
  </si>
  <si>
    <t>Культура</t>
  </si>
  <si>
    <t>Музеи и постоянные выставки</t>
  </si>
  <si>
    <t>4410000</t>
  </si>
  <si>
    <t>4419900</t>
  </si>
  <si>
    <t>Социальная политика</t>
  </si>
  <si>
    <t>10</t>
  </si>
  <si>
    <t>Социальное обеспечение населения</t>
  </si>
  <si>
    <t>03</t>
  </si>
  <si>
    <t>Мероприятия по обеспечению жильем федеральных государственных гражданских служащих</t>
  </si>
  <si>
    <t>1008851</t>
  </si>
  <si>
    <t>Субсидии гражданам на приобретение жилья</t>
  </si>
  <si>
    <t>322</t>
  </si>
  <si>
    <t>Физическая культура и спорт</t>
  </si>
  <si>
    <t>Массовый спорт</t>
  </si>
  <si>
    <t>02</t>
  </si>
  <si>
    <t>Обеспечение мероприятий, предусмотренных соглашениями с международными финансовыми организациями</t>
  </si>
  <si>
    <t>0300300</t>
  </si>
  <si>
    <t>Реализация соглашений с международными финансовыми организациями</t>
  </si>
  <si>
    <t>0300301</t>
  </si>
  <si>
    <t>Прочие расходы</t>
  </si>
  <si>
    <t>290</t>
  </si>
  <si>
    <t>Софинансирование, связанное с реализацией соглашений с международными финансовыми организациями</t>
  </si>
  <si>
    <t>0300302</t>
  </si>
  <si>
    <t>Федеральная целевая программа развития Калининградской области на период до 2015 года</t>
  </si>
  <si>
    <t>Реализация мероприятий Федеральной целевой программы развития Калининградской области на период до 2015 года</t>
  </si>
  <si>
    <t>1004599</t>
  </si>
  <si>
    <t>Подпрограмма "Развитие футбола в Российской Федерации на 2008 - 2015 годы"</t>
  </si>
  <si>
    <t>1005801</t>
  </si>
  <si>
    <t>018</t>
  </si>
  <si>
    <t>Софинансирование объектов капитального строительства государственной собственности субъектов Российской Федерации (объектов капитального строительства собственности муниципальных образований)</t>
  </si>
  <si>
    <t>Федеральная целевая программа "Социально-экономическое развитие Чеченской Республики на 2008 - 2012 годы"</t>
  </si>
  <si>
    <t>1007200</t>
  </si>
  <si>
    <t>Федеральная целевая программа "Социально-экономическое развитие Республики Ингушетия на 2010 - 2016 годы"</t>
  </si>
  <si>
    <t>1008500</t>
  </si>
  <si>
    <t>Реализация мероприятий Государственной программы "Доступная среда на 2011-2015 годы"</t>
  </si>
  <si>
    <t>1009099</t>
  </si>
  <si>
    <t>010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</si>
  <si>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</si>
  <si>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</si>
  <si>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</si>
  <si>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</si>
  <si>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</t>
  </si>
  <si>
    <t>1020101</t>
  </si>
  <si>
    <t>Строительство и реконструкция объектов для проведения V Международных спортивных игр "Дети Азии" в г. Якутске</t>
  </si>
  <si>
    <t>1020108</t>
  </si>
  <si>
    <t>Реализация государственных функций в области здравоохранения</t>
  </si>
  <si>
    <t>4850000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</si>
  <si>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</si>
  <si>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4851700</t>
  </si>
  <si>
    <t>Реализация государственных функций в области физической культуры и спорта</t>
  </si>
  <si>
    <t>4870000</t>
  </si>
  <si>
    <t>Приобретение оборудования для быстровозводимых физкультурно-оздоровительных комплексов</t>
  </si>
  <si>
    <t>4870100</t>
  </si>
  <si>
    <t>4879400</t>
  </si>
  <si>
    <t>Реализация мероприятий , включенных в Единый календарный план межрегиональных, всероссийских и международных физкультурных мероприятий и спортивных мероприятий</t>
  </si>
  <si>
    <t>4890000</t>
  </si>
  <si>
    <t>4899900</t>
  </si>
  <si>
    <t>Субсидии автономным  учреждениям</t>
  </si>
  <si>
    <t>620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</si>
  <si>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</si>
  <si>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621</t>
  </si>
  <si>
    <t>4879900</t>
  </si>
  <si>
    <t>Иные безвозмездные и безвозвратные перечисления</t>
  </si>
  <si>
    <t>5200000</t>
  </si>
  <si>
    <t>5203200</t>
  </si>
  <si>
    <t>Иные межбюджетные трасферты</t>
  </si>
  <si>
    <t>540</t>
  </si>
  <si>
    <t>Спорт высших достижений</t>
  </si>
  <si>
    <t>Бюджетные инвестиции в объекты государственной собственности государственным унитарным предприятиям</t>
  </si>
  <si>
    <t>420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</si>
  <si>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</si>
  <si>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422</t>
  </si>
  <si>
    <t>Поступление финансовых активов</t>
  </si>
  <si>
    <t>Увеличение стоимости акций и иных форм участия в капитале</t>
  </si>
  <si>
    <t>530</t>
  </si>
  <si>
    <t>Реализация мероприятий по организации и проведению XXII Олимпийских игр и XI Паралимпийских зимних игр 2014 года</t>
  </si>
  <si>
    <t>1005898</t>
  </si>
  <si>
    <t>Строительство и реконструкция объектов для проведения Чемпионата мира по футболу 2018 года в Российской Федерации</t>
  </si>
  <si>
    <t>1020109</t>
  </si>
  <si>
    <t>Субсидии Общероссийской общественно-государственной организации "Добровольное общество содействия армии, авиации и флоту России"</t>
  </si>
  <si>
    <t>2240000</t>
  </si>
  <si>
    <t>2240300</t>
  </si>
  <si>
    <t>Субсидии  некоммерческим организациям (за исключением государственных организаций)</t>
  </si>
  <si>
    <t>630</t>
  </si>
  <si>
    <t>019</t>
  </si>
  <si>
    <t>Безвозмездные перечисления организациям, за исключением государственных и муниципальных организаций</t>
  </si>
  <si>
    <t>242</t>
  </si>
  <si>
    <t>Центры спортивной подготовки (сборные команды)</t>
  </si>
  <si>
    <t>4820000</t>
  </si>
  <si>
    <t>4829900</t>
  </si>
  <si>
    <t>плюс 99860,0 с науки, минус 1263241,8 на субсидии</t>
  </si>
  <si>
    <t>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</si>
  <si>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4870200</t>
  </si>
  <si>
    <t>4877900</t>
  </si>
  <si>
    <t>Субсидии некоммерческим организациям</t>
  </si>
  <si>
    <t>Мероприятия в области здравоохранения, спорта и физической культуры, туризма</t>
  </si>
  <si>
    <t>4879700</t>
  </si>
  <si>
    <t>Транспортные услуги</t>
  </si>
  <si>
    <t>222</t>
  </si>
  <si>
    <t>4897900</t>
  </si>
  <si>
    <t>4899700</t>
  </si>
  <si>
    <t>Премии, стипендии за выдающиеся заслуги</t>
  </si>
  <si>
    <t>5090000</t>
  </si>
  <si>
    <t>Указ Президента Российской Федерации от 31 марта 2011 года № 368 "О стипендиях Президента Российской Федерации спортсменам,  тренерам и иным специалистам спортивных сборных команд Российской Федерации по видам спорта, включенным в программмы Олимпийских игр, Паралимпийских игр и Сурдлимпийских игр, чемпионам Олимпийских игр, Паралимпийских игр и Сурдлимпийских игр"</t>
  </si>
  <si>
    <t>5091400</t>
  </si>
  <si>
    <t>Стипендии Президента Российской Федерации спортсменам,  тренерам и иным специалистам спортивных сборных команд Российской Федерации по видам спорта, включенным в программмы Олимпийских игр, Паралимпийских игр и Сурдлимпийских игр, чемпионам Олимпийских игр, Паралимпийских игр и Сурдлимпийских игр</t>
  </si>
  <si>
    <t>5091401</t>
  </si>
  <si>
    <t>Социальное обеспечение и иные выплаты населению</t>
  </si>
  <si>
    <t>Публичные нормативные выплаты гражданам несоциального характера</t>
  </si>
  <si>
    <t>330</t>
  </si>
  <si>
    <t>013</t>
  </si>
  <si>
    <t>5203500</t>
  </si>
  <si>
    <t>Организация и проведение XXII Олимпийских зимних игр и XI Паралимпийских зимних игр 2014 года в городе Сочи, развитие города Сочи как горноклиматического курорта</t>
  </si>
  <si>
    <t>5500000</t>
  </si>
  <si>
    <t>Субсидии автономным некоммерческим организациям</t>
  </si>
  <si>
    <t>5500300</t>
  </si>
  <si>
    <t>5500303</t>
  </si>
  <si>
    <t>Иные субсидии</t>
  </si>
  <si>
    <t>Подготовка и проведение XXVII Всемирной летней Универсиады 2013 г. в г. Казани</t>
  </si>
  <si>
    <t>5203300</t>
  </si>
  <si>
    <t>810</t>
  </si>
  <si>
    <t>Реализация программы тестовых мероприятий на олимпийских объектах в г. Сочи</t>
  </si>
  <si>
    <t>5501200</t>
  </si>
  <si>
    <t>Прикладные научные исследования в области физической культуры и спорта</t>
  </si>
  <si>
    <t>Руководство и управление в сфере установленных функций</t>
  </si>
  <si>
    <t>0010000</t>
  </si>
  <si>
    <t>Центральный аппарат</t>
  </si>
  <si>
    <t>0010400</t>
  </si>
  <si>
    <t>0819900</t>
  </si>
  <si>
    <t>015</t>
  </si>
  <si>
    <t>Другие вопросы в области физической культуры и спорта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</si>
  <si>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</si>
  <si>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</si>
  <si>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</si>
  <si>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</si>
  <si>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</si>
  <si>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</si>
  <si>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</si>
  <si>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</si>
  <si>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</si>
  <si>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</si>
  <si>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</si>
  <si>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</si>
  <si>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персоналу, за исключением фонда оплаты труда</t>
  </si>
  <si>
    <t>122</t>
  </si>
  <si>
    <t>Прочие выплаты</t>
  </si>
  <si>
    <t>212</t>
  </si>
  <si>
    <t>Закупка товаров, работ и услуг в сфере информационно-коммуникационных технологий</t>
  </si>
  <si>
    <t>Услуги связи</t>
  </si>
  <si>
    <t>221</t>
  </si>
  <si>
    <t>Работы, услуги по содержанию имущества</t>
  </si>
  <si>
    <t>225</t>
  </si>
  <si>
    <t>Увеличение стоимости материальных запасов</t>
  </si>
  <si>
    <t>340</t>
  </si>
  <si>
    <t>Закупка товаров, работ и услуг в целях капитального ремонта государственного имущества</t>
  </si>
  <si>
    <t>243</t>
  </si>
  <si>
    <t>Выполнение функций государственными органами</t>
  </si>
  <si>
    <t>Коммунальные услуги</t>
  </si>
  <si>
    <t>223</t>
  </si>
  <si>
    <t>Уплата налогов, сборов и иных обязательных платежей в бюджетную систему Российской Федерации</t>
  </si>
  <si>
    <t>850</t>
  </si>
  <si>
    <t>Уплата налога на имущество организаций и земельного налога</t>
  </si>
  <si>
    <t>851</t>
  </si>
  <si>
    <t>0010800</t>
  </si>
  <si>
    <t>Международные культурные, научные и информационные связи</t>
  </si>
  <si>
    <t>0300400</t>
  </si>
  <si>
    <t>Строительство объектов общегражданского назначения</t>
  </si>
  <si>
    <t>1020200</t>
  </si>
  <si>
    <t>Строительство объектов социального и производственного комплексов, в том числе объектов общегражданского назначения, жилья, инфраструктуры</t>
  </si>
  <si>
    <t>1020201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</si>
  <si>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</si>
  <si>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</si>
  <si>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Субсидии юридическим лицам (кроме государственных учреждений) и физическим лицам - производителям товаров, работ услуг</t>
  </si>
  <si>
    <t>Иные выплаты населению</t>
  </si>
  <si>
    <t>5501000</t>
  </si>
  <si>
    <t>2016 год</t>
  </si>
  <si>
    <t>Бюджет Министерства спорта Российской Федерации на 2014-2016 годы</t>
  </si>
  <si>
    <t>Подпрограмма "Развитие профессионального образования" государственной программы Российской Федерации "Развитие образования" на 2013-2020 годы</t>
  </si>
  <si>
    <t>0210000</t>
  </si>
  <si>
    <t>0333986</t>
  </si>
  <si>
    <t>1350000</t>
  </si>
  <si>
    <t>Подпрограмма "Подготовка и проведение Чемпионата мира по футболу ФИФА 2018 года и Кубка конфедераций ФИФА 2017 года в Российской Федерации" государственной программы Российской Федерации "Развитие физической культуры и спорта"</t>
  </si>
  <si>
    <t>1330000</t>
  </si>
  <si>
    <t>Прикладные научные исследования в области образования</t>
  </si>
  <si>
    <t>Подпрограмма "Наследие" государственнной программы Российской Федерации "Развитие культуры и туризма"</t>
  </si>
  <si>
    <t>1110000</t>
  </si>
  <si>
    <t>0543589</t>
  </si>
  <si>
    <t>Подпрограмма "Обеспечение доступности 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2011-2015 годы</t>
  </si>
  <si>
    <t>0410000</t>
  </si>
  <si>
    <t>1310059</t>
  </si>
  <si>
    <t>Расходы на обеспечение деятельности (оказание услуг) подведомственных учреждений, в том числе на предоставление государственым бюджетным и автономным учреждениям субсидий</t>
  </si>
  <si>
    <t>1312015</t>
  </si>
  <si>
    <t>1312795</t>
  </si>
  <si>
    <t>1312796</t>
  </si>
  <si>
    <t>1315080</t>
  </si>
  <si>
    <t>1315111</t>
  </si>
  <si>
    <t>Иные межбюджетные трансферты на премирование регионов победителей фестиваля "Кавказские игры"</t>
  </si>
  <si>
    <t>1315165</t>
  </si>
  <si>
    <t>1316057</t>
  </si>
  <si>
    <t>Субсидии на мероприятия подпрограммы "Развитие футбола в Российской Федерации на 2008 - 2015 годы"</t>
  </si>
  <si>
    <t>1355017</t>
  </si>
  <si>
    <t>3715099</t>
  </si>
  <si>
    <t>1359999</t>
  </si>
  <si>
    <t>1320059</t>
  </si>
  <si>
    <t>1323044</t>
  </si>
  <si>
    <t>1325081</t>
  </si>
  <si>
    <t>1326057</t>
  </si>
  <si>
    <t>1326227</t>
  </si>
  <si>
    <t>1326246</t>
  </si>
  <si>
    <t>1329999</t>
  </si>
  <si>
    <t>Реализация мероприятий по подготовке и проведению чемпионата мира по футболу в 2018 году в Российской Федерации в рамках подпрограммы"Подготовка и проведение Чемпионата мира по футболу ФИФА 2018 года и Кубка конфедераций ФИФА 2017 года в Российской Федерации" государственной программы Российской Федерации "Развитие физической культуры и спорта"</t>
  </si>
  <si>
    <t>1332027</t>
  </si>
  <si>
    <t>Иные межбюджетные трасферты в целях реализации мероприятий по подготовке и проведению чемпионата мира по футболу 2018 года в Российской Федерации</t>
  </si>
  <si>
    <t>1335154</t>
  </si>
  <si>
    <t>1340059</t>
  </si>
  <si>
    <t>1340019</t>
  </si>
  <si>
    <t>Выплаты в области физической культуры, спорта и туризма</t>
  </si>
  <si>
    <t>1343494</t>
  </si>
  <si>
    <t>1344009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</si>
</sst>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2" xfId="0" applyFont="1" applyBorder="1" applyAlignment="1">
      <alignment horizontal="left" wrapText="1"/>
    </xf>
    <xf numFmtId="49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Fill="1" applyBorder="1"/>
    <xf numFmtId="164" fontId="4" fillId="0" borderId="2" xfId="0" applyNumberFormat="1" applyFont="1" applyBorder="1"/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/>
    <xf numFmtId="164" fontId="3" fillId="0" borderId="2" xfId="0" applyNumberFormat="1" applyFont="1" applyBorder="1"/>
    <xf numFmtId="0" fontId="3" fillId="0" borderId="0" xfId="0" applyFont="1" applyAlignment="1">
      <alignment wrapText="1"/>
    </xf>
    <xf numFmtId="164" fontId="3" fillId="0" borderId="2" xfId="0" applyNumberFormat="1" applyFont="1" applyFill="1" applyBorder="1" applyAlignment="1">
      <alignment horizontal="right"/>
    </xf>
    <xf numFmtId="0" fontId="5" fillId="0" borderId="0" xfId="0" applyFont="1"/>
    <xf numFmtId="0" fontId="3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wrapText="1" shrinkToFi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wrapText="1" shrinkToFit="1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2" fillId="0" borderId="2" xfId="0" applyFont="1" applyFill="1" applyBorder="1"/>
    <xf numFmtId="0" fontId="3" fillId="0" borderId="2" xfId="0" applyFont="1" applyBorder="1" applyAlignment="1">
      <alignment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Q625"/>
  <sheetViews>
    <sheetView tabSelected="1" topLeftCell="A6" workbookViewId="0">
      <selection activeCell="AA8" sqref="AA8"/>
    </sheetView>
  </sheetViews>
  <sheetFormatPr defaultRowHeight="12.75"/>
  <cols>
    <col min="1" max="1" width="28.44140625" style="1" customWidth="1"/>
    <col min="2" max="2" width="4.5546875" style="1" customWidth="1"/>
    <col min="3" max="3" width="4.6640625" style="1" customWidth="1"/>
    <col min="4" max="4" width="3.77734375" style="1" customWidth="1"/>
    <col min="5" max="5" width="3.5546875" style="1" customWidth="1"/>
    <col min="6" max="6" width="7" style="1" customWidth="1"/>
    <col min="7" max="7" width="5" style="1" hidden="1" customWidth="1"/>
    <col min="8" max="8" width="5.88671875" style="1" hidden="1" customWidth="1"/>
    <col min="9" max="9" width="4.21875" style="1" hidden="1" customWidth="1"/>
    <col min="10" max="10" width="11.88671875" style="1" hidden="1" customWidth="1"/>
    <col min="11" max="16" width="10.6640625" style="1" hidden="1" customWidth="1"/>
    <col min="17" max="17" width="12.5546875" style="1" customWidth="1"/>
    <col min="18" max="18" width="13" style="1" hidden="1" customWidth="1"/>
    <col min="19" max="22" width="10.77734375" style="1" hidden="1" customWidth="1"/>
    <col min="23" max="23" width="13.6640625" style="1" customWidth="1"/>
    <col min="24" max="24" width="11.88671875" style="1" hidden="1" customWidth="1"/>
    <col min="25" max="26" width="11.44140625" style="1" hidden="1" customWidth="1"/>
    <col min="27" max="27" width="13.88671875" style="1" customWidth="1"/>
    <col min="28" max="28" width="8.88671875" style="1" hidden="1" customWidth="1"/>
    <col min="29" max="16384" width="8.88671875" style="1"/>
  </cols>
  <sheetData>
    <row r="1" spans="1:28" ht="18.75" customHeight="1">
      <c r="A1" s="47" t="s">
        <v>311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8" ht="24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8">
      <c r="AA3" s="1" t="s">
        <v>0</v>
      </c>
    </row>
    <row r="4" spans="1:28" ht="15.75" customHeight="1">
      <c r="A4" s="48" t="s">
        <v>1</v>
      </c>
      <c r="B4" s="50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8</v>
      </c>
      <c r="I4" s="50" t="s">
        <v>9</v>
      </c>
      <c r="J4" s="40" t="s">
        <v>10</v>
      </c>
      <c r="K4" s="40"/>
      <c r="L4" s="40"/>
      <c r="M4" s="40"/>
      <c r="N4" s="40"/>
      <c r="O4" s="40"/>
      <c r="P4" s="40"/>
      <c r="Q4" s="40"/>
      <c r="R4" s="40" t="s">
        <v>11</v>
      </c>
      <c r="S4" s="40"/>
      <c r="T4" s="40"/>
      <c r="U4" s="40"/>
      <c r="V4" s="40"/>
      <c r="W4" s="40"/>
      <c r="X4" s="41" t="s">
        <v>310</v>
      </c>
      <c r="Y4" s="42"/>
      <c r="Z4" s="42"/>
      <c r="AA4" s="43"/>
    </row>
    <row r="5" spans="1:28" s="2" customFormat="1" ht="90" customHeight="1">
      <c r="A5" s="49"/>
      <c r="B5" s="49"/>
      <c r="C5" s="49"/>
      <c r="D5" s="49"/>
      <c r="E5" s="49"/>
      <c r="F5" s="49"/>
      <c r="G5" s="49"/>
      <c r="H5" s="49"/>
      <c r="I5" s="4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4"/>
      <c r="Y5" s="45"/>
      <c r="Z5" s="45"/>
      <c r="AA5" s="46"/>
    </row>
    <row r="6" spans="1:28" ht="37.5">
      <c r="A6" s="3" t="s">
        <v>12</v>
      </c>
      <c r="B6" s="4" t="s">
        <v>13</v>
      </c>
      <c r="C6" s="4" t="s">
        <v>14</v>
      </c>
      <c r="D6" s="4"/>
      <c r="E6" s="4"/>
      <c r="F6" s="4"/>
      <c r="G6" s="4"/>
      <c r="H6" s="4"/>
      <c r="I6" s="4"/>
      <c r="J6" s="5">
        <f>J7+J18+J47+J133+J161+J153-10000</f>
        <v>48352662.200000003</v>
      </c>
      <c r="K6" s="5" t="e">
        <f>K7+K18+K47+K133+K161+K153</f>
        <v>#REF!</v>
      </c>
      <c r="L6" s="5" t="e">
        <f>K6-J6</f>
        <v>#REF!</v>
      </c>
      <c r="M6" s="5" t="e">
        <f>M7+M18+M47+M133+M161+M153</f>
        <v>#REF!</v>
      </c>
      <c r="N6" s="5" t="e">
        <f>N7+N18+N47+N133+N161+N153</f>
        <v>#REF!</v>
      </c>
      <c r="O6" s="5">
        <f>O7+O18+O47+O133+O161+O153</f>
        <v>11273356.6</v>
      </c>
      <c r="P6" s="5" t="e">
        <f>P7+P18+P47+P133+P161+P153</f>
        <v>#REF!</v>
      </c>
      <c r="Q6" s="5">
        <f>Q8+Q47+Q161+Q154+Q138</f>
        <v>68195832.600000009</v>
      </c>
      <c r="R6" s="5">
        <f t="shared" ref="R6:AA6" si="0">R8+R47+R161+R154+R138</f>
        <v>20763746</v>
      </c>
      <c r="S6" s="5" t="e">
        <f t="shared" si="0"/>
        <v>#REF!</v>
      </c>
      <c r="T6" s="5" t="e">
        <f t="shared" si="0"/>
        <v>#REF!</v>
      </c>
      <c r="U6" s="5" t="e">
        <f t="shared" si="0"/>
        <v>#REF!</v>
      </c>
      <c r="V6" s="5">
        <f t="shared" si="0"/>
        <v>1480332.1</v>
      </c>
      <c r="W6" s="5">
        <f t="shared" si="0"/>
        <v>69814835.199999988</v>
      </c>
      <c r="X6" s="5" t="e">
        <f t="shared" si="0"/>
        <v>#REF!</v>
      </c>
      <c r="Y6" s="5" t="e">
        <f t="shared" si="0"/>
        <v>#REF!</v>
      </c>
      <c r="Z6" s="5">
        <f t="shared" si="0"/>
        <v>2540972.5</v>
      </c>
      <c r="AA6" s="5">
        <f t="shared" si="0"/>
        <v>69562420</v>
      </c>
      <c r="AB6" s="6" t="e">
        <f>Q6-#REF!-3060000-2103424.4-8510520.1-3108.7</f>
        <v>#REF!</v>
      </c>
    </row>
    <row r="7" spans="1:28" ht="15.75" hidden="1">
      <c r="A7" s="7" t="s">
        <v>15</v>
      </c>
      <c r="B7" s="8" t="s">
        <v>13</v>
      </c>
      <c r="C7" s="8" t="s">
        <v>14</v>
      </c>
      <c r="D7" s="8" t="s">
        <v>16</v>
      </c>
      <c r="E7" s="8"/>
      <c r="F7" s="8"/>
      <c r="G7" s="8"/>
      <c r="H7" s="8"/>
      <c r="I7" s="8"/>
      <c r="J7" s="9">
        <v>56436.200000000004</v>
      </c>
      <c r="K7" s="9">
        <f>K8</f>
        <v>50273.2</v>
      </c>
      <c r="L7" s="9">
        <f t="shared" ref="L7:L70" si="1">K7-J7</f>
        <v>-6163.0000000000073</v>
      </c>
      <c r="M7" s="9">
        <f t="shared" ref="M7:Q7" si="2">M8</f>
        <v>0</v>
      </c>
      <c r="N7" s="9">
        <f t="shared" si="2"/>
        <v>0</v>
      </c>
      <c r="O7" s="9">
        <f t="shared" si="2"/>
        <v>4570.3</v>
      </c>
      <c r="P7" s="9">
        <f t="shared" si="2"/>
        <v>0</v>
      </c>
      <c r="Q7" s="9">
        <f t="shared" si="2"/>
        <v>56536.2</v>
      </c>
      <c r="R7" s="10">
        <v>58547.8</v>
      </c>
      <c r="S7" s="9">
        <f>S8</f>
        <v>51627.4</v>
      </c>
      <c r="T7" s="9">
        <f t="shared" ref="T7:T70" si="3">S7-R7</f>
        <v>-6920.4000000000015</v>
      </c>
      <c r="U7" s="9">
        <f>U8</f>
        <v>4231.7</v>
      </c>
      <c r="V7" s="9"/>
      <c r="W7" s="9">
        <f t="shared" ref="W7:W71" si="4">S7+U7</f>
        <v>55859.1</v>
      </c>
      <c r="X7" s="9">
        <f>X8</f>
        <v>53320.1</v>
      </c>
      <c r="Y7" s="9">
        <f>Y8</f>
        <v>3723.9</v>
      </c>
      <c r="Z7" s="9"/>
      <c r="AA7" s="11">
        <f t="shared" ref="AA7:AA71" si="5">X7+Y7</f>
        <v>57044</v>
      </c>
    </row>
    <row r="8" spans="1:28" s="15" customFormat="1" ht="31.5">
      <c r="A8" s="12" t="s">
        <v>17</v>
      </c>
      <c r="B8" s="13" t="s">
        <v>13</v>
      </c>
      <c r="C8" s="13" t="s">
        <v>14</v>
      </c>
      <c r="D8" s="13" t="s">
        <v>16</v>
      </c>
      <c r="E8" s="13" t="s">
        <v>18</v>
      </c>
      <c r="F8" s="13"/>
      <c r="G8" s="13"/>
      <c r="H8" s="13"/>
      <c r="I8" s="13"/>
      <c r="J8" s="14">
        <v>56436.200000000004</v>
      </c>
      <c r="K8" s="14">
        <f>K10</f>
        <v>50273.2</v>
      </c>
      <c r="L8" s="9">
        <f t="shared" si="1"/>
        <v>-6163.0000000000073</v>
      </c>
      <c r="M8" s="14">
        <f>M10</f>
        <v>0</v>
      </c>
      <c r="N8" s="14">
        <f>N10</f>
        <v>0</v>
      </c>
      <c r="O8" s="14">
        <f>O10</f>
        <v>4570.3</v>
      </c>
      <c r="P8" s="14">
        <f>P10</f>
        <v>0</v>
      </c>
      <c r="Q8" s="14">
        <v>56536.2</v>
      </c>
      <c r="R8" s="10">
        <v>58547.8</v>
      </c>
      <c r="S8" s="14">
        <f>S10</f>
        <v>51627.4</v>
      </c>
      <c r="T8" s="9">
        <f t="shared" si="3"/>
        <v>-6920.4000000000015</v>
      </c>
      <c r="U8" s="14">
        <f>U10</f>
        <v>4231.7</v>
      </c>
      <c r="V8" s="14"/>
      <c r="W8" s="9">
        <v>58059.6</v>
      </c>
      <c r="X8" s="14">
        <f>X10</f>
        <v>53320.1</v>
      </c>
      <c r="Y8" s="14">
        <f>Y10</f>
        <v>3723.9</v>
      </c>
      <c r="Z8" s="14"/>
      <c r="AA8" s="11">
        <v>59075.199999999997</v>
      </c>
    </row>
    <row r="9" spans="1:28" ht="15.75" hidden="1">
      <c r="A9" s="16" t="s">
        <v>19</v>
      </c>
      <c r="B9" s="17" t="s">
        <v>13</v>
      </c>
      <c r="C9" s="17" t="s">
        <v>14</v>
      </c>
      <c r="D9" s="17" t="s">
        <v>16</v>
      </c>
      <c r="E9" s="17" t="s">
        <v>18</v>
      </c>
      <c r="F9" s="17" t="s">
        <v>20</v>
      </c>
      <c r="G9" s="17"/>
      <c r="H9" s="17"/>
      <c r="I9" s="17"/>
      <c r="J9" s="18">
        <v>56436.200000000004</v>
      </c>
      <c r="K9" s="18">
        <f t="shared" ref="K9:Q12" si="6">K10</f>
        <v>50273.2</v>
      </c>
      <c r="L9" s="9">
        <f t="shared" si="1"/>
        <v>-6163.0000000000073</v>
      </c>
      <c r="M9" s="18">
        <f t="shared" si="6"/>
        <v>0</v>
      </c>
      <c r="N9" s="18">
        <f t="shared" si="6"/>
        <v>0</v>
      </c>
      <c r="O9" s="18">
        <f t="shared" si="6"/>
        <v>4570.3</v>
      </c>
      <c r="P9" s="18">
        <f t="shared" si="6"/>
        <v>0</v>
      </c>
      <c r="Q9" s="18">
        <f t="shared" si="6"/>
        <v>54843.5</v>
      </c>
      <c r="R9" s="19">
        <v>58547.8</v>
      </c>
      <c r="S9" s="18">
        <f t="shared" ref="S9:U12" si="7">S10</f>
        <v>51627.4</v>
      </c>
      <c r="T9" s="18">
        <f t="shared" si="3"/>
        <v>-6920.4000000000015</v>
      </c>
      <c r="U9" s="18">
        <f t="shared" si="7"/>
        <v>4231.7</v>
      </c>
      <c r="V9" s="18"/>
      <c r="W9" s="18">
        <f t="shared" si="4"/>
        <v>55859.1</v>
      </c>
      <c r="X9" s="18">
        <f t="shared" ref="X9:Y12" si="8">X10</f>
        <v>53320.1</v>
      </c>
      <c r="Y9" s="18">
        <f t="shared" si="8"/>
        <v>3723.9</v>
      </c>
      <c r="Z9" s="18"/>
      <c r="AA9" s="20">
        <f t="shared" si="5"/>
        <v>57044</v>
      </c>
    </row>
    <row r="10" spans="1:28" ht="47.25" hidden="1">
      <c r="A10" s="21" t="s">
        <v>21</v>
      </c>
      <c r="B10" s="17" t="s">
        <v>13</v>
      </c>
      <c r="C10" s="17" t="s">
        <v>14</v>
      </c>
      <c r="D10" s="17" t="s">
        <v>16</v>
      </c>
      <c r="E10" s="17" t="s">
        <v>18</v>
      </c>
      <c r="F10" s="17" t="s">
        <v>22</v>
      </c>
      <c r="G10" s="17"/>
      <c r="H10" s="17"/>
      <c r="I10" s="17"/>
      <c r="J10" s="18">
        <v>56436.2</v>
      </c>
      <c r="K10" s="18">
        <f t="shared" si="6"/>
        <v>50273.2</v>
      </c>
      <c r="L10" s="9">
        <f t="shared" si="1"/>
        <v>-6163</v>
      </c>
      <c r="M10" s="18">
        <f t="shared" si="6"/>
        <v>0</v>
      </c>
      <c r="N10" s="18">
        <f t="shared" si="6"/>
        <v>0</v>
      </c>
      <c r="O10" s="18">
        <f t="shared" si="6"/>
        <v>4570.3</v>
      </c>
      <c r="P10" s="18">
        <f t="shared" si="6"/>
        <v>0</v>
      </c>
      <c r="Q10" s="18">
        <f t="shared" si="6"/>
        <v>54843.5</v>
      </c>
      <c r="R10" s="19">
        <v>58547.8</v>
      </c>
      <c r="S10" s="18">
        <f t="shared" si="7"/>
        <v>51627.4</v>
      </c>
      <c r="T10" s="18">
        <f t="shared" si="3"/>
        <v>-6920.4000000000015</v>
      </c>
      <c r="U10" s="18">
        <f t="shared" si="7"/>
        <v>4231.7</v>
      </c>
      <c r="V10" s="18"/>
      <c r="W10" s="18">
        <f t="shared" si="4"/>
        <v>55859.1</v>
      </c>
      <c r="X10" s="18">
        <f t="shared" si="8"/>
        <v>53320.1</v>
      </c>
      <c r="Y10" s="18">
        <f t="shared" si="8"/>
        <v>3723.9</v>
      </c>
      <c r="Z10" s="18"/>
      <c r="AA10" s="20">
        <f t="shared" si="5"/>
        <v>57044</v>
      </c>
    </row>
    <row r="11" spans="1:28" ht="15.75" hidden="1">
      <c r="A11" s="16" t="s">
        <v>23</v>
      </c>
      <c r="B11" s="17" t="s">
        <v>13</v>
      </c>
      <c r="C11" s="17" t="s">
        <v>14</v>
      </c>
      <c r="D11" s="17" t="s">
        <v>16</v>
      </c>
      <c r="E11" s="17" t="s">
        <v>18</v>
      </c>
      <c r="F11" s="17" t="s">
        <v>22</v>
      </c>
      <c r="G11" s="17" t="s">
        <v>24</v>
      </c>
      <c r="H11" s="17"/>
      <c r="I11" s="17"/>
      <c r="J11" s="18">
        <v>56436.200000000004</v>
      </c>
      <c r="K11" s="18">
        <f t="shared" si="6"/>
        <v>50273.2</v>
      </c>
      <c r="L11" s="9">
        <f t="shared" si="1"/>
        <v>-6163.0000000000073</v>
      </c>
      <c r="M11" s="18">
        <f t="shared" si="6"/>
        <v>0</v>
      </c>
      <c r="N11" s="18">
        <f t="shared" si="6"/>
        <v>0</v>
      </c>
      <c r="O11" s="18">
        <f t="shared" si="6"/>
        <v>4570.3</v>
      </c>
      <c r="P11" s="18">
        <f t="shared" si="6"/>
        <v>0</v>
      </c>
      <c r="Q11" s="18">
        <f t="shared" si="6"/>
        <v>54843.5</v>
      </c>
      <c r="R11" s="19">
        <v>58547.8</v>
      </c>
      <c r="S11" s="18">
        <f t="shared" si="7"/>
        <v>51627.4</v>
      </c>
      <c r="T11" s="18">
        <f t="shared" si="3"/>
        <v>-6920.4000000000015</v>
      </c>
      <c r="U11" s="18">
        <f t="shared" si="7"/>
        <v>4231.7</v>
      </c>
      <c r="V11" s="18"/>
      <c r="W11" s="18">
        <f t="shared" si="4"/>
        <v>55859.1</v>
      </c>
      <c r="X11" s="18">
        <f t="shared" si="8"/>
        <v>53320.1</v>
      </c>
      <c r="Y11" s="18">
        <f t="shared" si="8"/>
        <v>3723.9</v>
      </c>
      <c r="Z11" s="18"/>
      <c r="AA11" s="20">
        <f t="shared" si="5"/>
        <v>57044</v>
      </c>
    </row>
    <row r="12" spans="1:28" ht="63" hidden="1">
      <c r="A12" s="16" t="s">
        <v>25</v>
      </c>
      <c r="B12" s="17" t="s">
        <v>13</v>
      </c>
      <c r="C12" s="17" t="s">
        <v>14</v>
      </c>
      <c r="D12" s="17" t="s">
        <v>16</v>
      </c>
      <c r="E12" s="17" t="s">
        <v>18</v>
      </c>
      <c r="F12" s="17" t="s">
        <v>22</v>
      </c>
      <c r="G12" s="17" t="s">
        <v>26</v>
      </c>
      <c r="H12" s="17"/>
      <c r="I12" s="17"/>
      <c r="J12" s="18">
        <v>56436.200000000004</v>
      </c>
      <c r="K12" s="18">
        <f t="shared" si="6"/>
        <v>50273.2</v>
      </c>
      <c r="L12" s="9">
        <f t="shared" si="1"/>
        <v>-6163.0000000000073</v>
      </c>
      <c r="M12" s="18">
        <f t="shared" si="6"/>
        <v>0</v>
      </c>
      <c r="N12" s="18">
        <f t="shared" si="6"/>
        <v>0</v>
      </c>
      <c r="O12" s="18">
        <f t="shared" si="6"/>
        <v>4570.3</v>
      </c>
      <c r="P12" s="18">
        <f t="shared" si="6"/>
        <v>0</v>
      </c>
      <c r="Q12" s="18">
        <f t="shared" si="6"/>
        <v>54843.5</v>
      </c>
      <c r="R12" s="19">
        <v>58547.8</v>
      </c>
      <c r="S12" s="18">
        <f t="shared" si="7"/>
        <v>51627.4</v>
      </c>
      <c r="T12" s="18">
        <f t="shared" si="3"/>
        <v>-6920.4000000000015</v>
      </c>
      <c r="U12" s="18">
        <f t="shared" si="7"/>
        <v>4231.7</v>
      </c>
      <c r="V12" s="18"/>
      <c r="W12" s="18">
        <f t="shared" si="4"/>
        <v>55859.1</v>
      </c>
      <c r="X12" s="18">
        <f t="shared" si="8"/>
        <v>53320.1</v>
      </c>
      <c r="Y12" s="18">
        <f t="shared" si="8"/>
        <v>3723.9</v>
      </c>
      <c r="Z12" s="18"/>
      <c r="AA12" s="20">
        <f t="shared" si="5"/>
        <v>57044</v>
      </c>
    </row>
    <row r="13" spans="1:28" ht="31.5" hidden="1">
      <c r="A13" s="16" t="s">
        <v>27</v>
      </c>
      <c r="B13" s="17" t="s">
        <v>13</v>
      </c>
      <c r="C13" s="17" t="s">
        <v>14</v>
      </c>
      <c r="D13" s="17" t="s">
        <v>16</v>
      </c>
      <c r="E13" s="17" t="s">
        <v>18</v>
      </c>
      <c r="F13" s="17" t="s">
        <v>22</v>
      </c>
      <c r="G13" s="17" t="s">
        <v>28</v>
      </c>
      <c r="H13" s="17"/>
      <c r="I13" s="17"/>
      <c r="J13" s="18">
        <v>56436.200000000004</v>
      </c>
      <c r="K13" s="18">
        <f>K17</f>
        <v>50273.2</v>
      </c>
      <c r="L13" s="9">
        <f t="shared" si="1"/>
        <v>-6163.0000000000073</v>
      </c>
      <c r="M13" s="18">
        <f>M17</f>
        <v>0</v>
      </c>
      <c r="N13" s="18">
        <f>N17</f>
        <v>0</v>
      </c>
      <c r="O13" s="18">
        <f>O17</f>
        <v>4570.3</v>
      </c>
      <c r="P13" s="18">
        <f>P17</f>
        <v>0</v>
      </c>
      <c r="Q13" s="18">
        <f>Q17</f>
        <v>54843.5</v>
      </c>
      <c r="R13" s="19">
        <v>58547.8</v>
      </c>
      <c r="S13" s="18">
        <f>S17</f>
        <v>51627.4</v>
      </c>
      <c r="T13" s="18">
        <f t="shared" si="3"/>
        <v>-6920.4000000000015</v>
      </c>
      <c r="U13" s="18">
        <f>U17</f>
        <v>4231.7</v>
      </c>
      <c r="V13" s="18"/>
      <c r="W13" s="18">
        <f t="shared" si="4"/>
        <v>55859.1</v>
      </c>
      <c r="X13" s="18">
        <f>X17</f>
        <v>53320.1</v>
      </c>
      <c r="Y13" s="18">
        <f>Y17</f>
        <v>3723.9</v>
      </c>
      <c r="Z13" s="18"/>
      <c r="AA13" s="20">
        <f t="shared" si="5"/>
        <v>57044</v>
      </c>
    </row>
    <row r="14" spans="1:28" ht="15.75" hidden="1">
      <c r="A14" s="16" t="s">
        <v>29</v>
      </c>
      <c r="B14" s="17" t="s">
        <v>13</v>
      </c>
      <c r="C14" s="17" t="s">
        <v>14</v>
      </c>
      <c r="D14" s="17" t="s">
        <v>16</v>
      </c>
      <c r="E14" s="17" t="s">
        <v>18</v>
      </c>
      <c r="F14" s="17" t="s">
        <v>22</v>
      </c>
      <c r="G14" s="17" t="s">
        <v>28</v>
      </c>
      <c r="H14" s="17" t="s">
        <v>30</v>
      </c>
      <c r="I14" s="17" t="s">
        <v>31</v>
      </c>
      <c r="J14" s="18">
        <v>56436.200000000004</v>
      </c>
      <c r="K14" s="18">
        <f t="shared" ref="K14:U15" si="9">K15</f>
        <v>50273.2</v>
      </c>
      <c r="L14" s="9">
        <f t="shared" si="1"/>
        <v>-6163.0000000000073</v>
      </c>
      <c r="M14" s="18">
        <f t="shared" si="9"/>
        <v>0</v>
      </c>
      <c r="N14" s="18">
        <f t="shared" si="9"/>
        <v>0</v>
      </c>
      <c r="O14" s="18">
        <f t="shared" si="9"/>
        <v>4570.3</v>
      </c>
      <c r="P14" s="18">
        <f t="shared" si="9"/>
        <v>0</v>
      </c>
      <c r="Q14" s="18">
        <f t="shared" si="9"/>
        <v>54843.5</v>
      </c>
      <c r="R14" s="19">
        <v>58547.8</v>
      </c>
      <c r="S14" s="18">
        <f t="shared" si="9"/>
        <v>51627.4</v>
      </c>
      <c r="T14" s="18">
        <f t="shared" si="3"/>
        <v>-6920.4000000000015</v>
      </c>
      <c r="U14" s="18">
        <f t="shared" si="9"/>
        <v>4231.7</v>
      </c>
      <c r="V14" s="18"/>
      <c r="W14" s="18">
        <f t="shared" si="4"/>
        <v>55859.1</v>
      </c>
      <c r="X14" s="18">
        <f>X15</f>
        <v>53320.1</v>
      </c>
      <c r="Y14" s="18">
        <f>Y15</f>
        <v>3723.9</v>
      </c>
      <c r="Z14" s="18"/>
      <c r="AA14" s="20">
        <f t="shared" si="5"/>
        <v>57044</v>
      </c>
    </row>
    <row r="15" spans="1:28" ht="31.5" hidden="1">
      <c r="A15" s="16" t="s">
        <v>32</v>
      </c>
      <c r="B15" s="17" t="s">
        <v>13</v>
      </c>
      <c r="C15" s="17" t="s">
        <v>14</v>
      </c>
      <c r="D15" s="17" t="s">
        <v>16</v>
      </c>
      <c r="E15" s="17" t="s">
        <v>18</v>
      </c>
      <c r="F15" s="17" t="s">
        <v>22</v>
      </c>
      <c r="G15" s="17" t="s">
        <v>28</v>
      </c>
      <c r="H15" s="17" t="s">
        <v>30</v>
      </c>
      <c r="I15" s="17" t="s">
        <v>33</v>
      </c>
      <c r="J15" s="18">
        <v>56436.200000000004</v>
      </c>
      <c r="K15" s="18">
        <f t="shared" si="9"/>
        <v>50273.2</v>
      </c>
      <c r="L15" s="9">
        <f t="shared" si="1"/>
        <v>-6163.0000000000073</v>
      </c>
      <c r="M15" s="18">
        <f t="shared" si="9"/>
        <v>0</v>
      </c>
      <c r="N15" s="18">
        <f t="shared" si="9"/>
        <v>0</v>
      </c>
      <c r="O15" s="18">
        <f t="shared" si="9"/>
        <v>4570.3</v>
      </c>
      <c r="P15" s="18">
        <f t="shared" si="9"/>
        <v>0</v>
      </c>
      <c r="Q15" s="18">
        <f t="shared" si="9"/>
        <v>54843.5</v>
      </c>
      <c r="R15" s="19">
        <v>58547.8</v>
      </c>
      <c r="S15" s="18">
        <f t="shared" si="9"/>
        <v>51627.4</v>
      </c>
      <c r="T15" s="18">
        <f t="shared" si="3"/>
        <v>-6920.4000000000015</v>
      </c>
      <c r="U15" s="18">
        <f t="shared" si="9"/>
        <v>4231.7</v>
      </c>
      <c r="V15" s="18"/>
      <c r="W15" s="18">
        <f t="shared" si="4"/>
        <v>55859.1</v>
      </c>
      <c r="X15" s="18">
        <f>X16</f>
        <v>53320.1</v>
      </c>
      <c r="Y15" s="18">
        <f>Y16</f>
        <v>3723.9</v>
      </c>
      <c r="Z15" s="18"/>
      <c r="AA15" s="20">
        <f t="shared" si="5"/>
        <v>57044</v>
      </c>
    </row>
    <row r="16" spans="1:28" ht="31.5" hidden="1">
      <c r="A16" s="16" t="s">
        <v>34</v>
      </c>
      <c r="B16" s="17" t="s">
        <v>13</v>
      </c>
      <c r="C16" s="17" t="s">
        <v>14</v>
      </c>
      <c r="D16" s="17" t="s">
        <v>16</v>
      </c>
      <c r="E16" s="17" t="s">
        <v>18</v>
      </c>
      <c r="F16" s="17" t="s">
        <v>22</v>
      </c>
      <c r="G16" s="17" t="s">
        <v>28</v>
      </c>
      <c r="H16" s="17" t="s">
        <v>30</v>
      </c>
      <c r="I16" s="17" t="s">
        <v>35</v>
      </c>
      <c r="J16" s="22">
        <v>56436.200000000004</v>
      </c>
      <c r="K16" s="18">
        <v>50273.2</v>
      </c>
      <c r="L16" s="9">
        <f t="shared" si="1"/>
        <v>-6163.0000000000073</v>
      </c>
      <c r="M16" s="18"/>
      <c r="N16" s="18"/>
      <c r="O16" s="18">
        <v>4570.3</v>
      </c>
      <c r="P16" s="18"/>
      <c r="Q16" s="18">
        <f>K16+N16+O16</f>
        <v>54843.5</v>
      </c>
      <c r="R16" s="19">
        <v>58547.8</v>
      </c>
      <c r="S16" s="18">
        <v>51627.4</v>
      </c>
      <c r="T16" s="18">
        <f t="shared" si="3"/>
        <v>-6920.4000000000015</v>
      </c>
      <c r="U16" s="18">
        <v>4231.7</v>
      </c>
      <c r="V16" s="18"/>
      <c r="W16" s="18">
        <f t="shared" si="4"/>
        <v>55859.1</v>
      </c>
      <c r="X16" s="18">
        <v>53320.1</v>
      </c>
      <c r="Y16" s="18">
        <v>3723.9</v>
      </c>
      <c r="Z16" s="18"/>
      <c r="AA16" s="20">
        <f t="shared" si="5"/>
        <v>57044</v>
      </c>
    </row>
    <row r="17" spans="1:27" ht="15.75" hidden="1">
      <c r="A17" s="16" t="s">
        <v>36</v>
      </c>
      <c r="B17" s="17" t="s">
        <v>13</v>
      </c>
      <c r="C17" s="17" t="s">
        <v>14</v>
      </c>
      <c r="D17" s="17" t="s">
        <v>16</v>
      </c>
      <c r="E17" s="17" t="s">
        <v>18</v>
      </c>
      <c r="F17" s="17" t="s">
        <v>22</v>
      </c>
      <c r="G17" s="17" t="s">
        <v>28</v>
      </c>
      <c r="H17" s="17" t="s">
        <v>30</v>
      </c>
      <c r="I17" s="17" t="s">
        <v>37</v>
      </c>
      <c r="J17" s="18">
        <v>56436.200000000004</v>
      </c>
      <c r="K17" s="18">
        <f>K14</f>
        <v>50273.2</v>
      </c>
      <c r="L17" s="9">
        <f t="shared" si="1"/>
        <v>-6163.0000000000073</v>
      </c>
      <c r="M17" s="18">
        <f>M14</f>
        <v>0</v>
      </c>
      <c r="N17" s="18">
        <f>N14</f>
        <v>0</v>
      </c>
      <c r="O17" s="18">
        <f>O14</f>
        <v>4570.3</v>
      </c>
      <c r="P17" s="18">
        <f>P14</f>
        <v>0</v>
      </c>
      <c r="Q17" s="18">
        <f>Q14</f>
        <v>54843.5</v>
      </c>
      <c r="R17" s="19">
        <v>58547.8</v>
      </c>
      <c r="S17" s="18">
        <f>S14</f>
        <v>51627.4</v>
      </c>
      <c r="T17" s="18">
        <f t="shared" si="3"/>
        <v>-6920.4000000000015</v>
      </c>
      <c r="U17" s="18">
        <f>U14</f>
        <v>4231.7</v>
      </c>
      <c r="V17" s="18"/>
      <c r="W17" s="18">
        <f t="shared" si="4"/>
        <v>55859.1</v>
      </c>
      <c r="X17" s="18">
        <f>X14</f>
        <v>53320.1</v>
      </c>
      <c r="Y17" s="18">
        <f>Y14</f>
        <v>3723.9</v>
      </c>
      <c r="Z17" s="18"/>
      <c r="AA17" s="20">
        <f t="shared" si="5"/>
        <v>57044</v>
      </c>
    </row>
    <row r="18" spans="1:27" s="23" customFormat="1" ht="15.75" hidden="1">
      <c r="A18" s="7" t="s">
        <v>38</v>
      </c>
      <c r="B18" s="8" t="s">
        <v>13</v>
      </c>
      <c r="C18" s="8" t="s">
        <v>14</v>
      </c>
      <c r="D18" s="8" t="s">
        <v>39</v>
      </c>
      <c r="E18" s="8"/>
      <c r="F18" s="8"/>
      <c r="G18" s="8"/>
      <c r="H18" s="8"/>
      <c r="I18" s="8"/>
      <c r="J18" s="9">
        <f>J29</f>
        <v>2377100</v>
      </c>
      <c r="K18" s="9">
        <f>K29</f>
        <v>2370245</v>
      </c>
      <c r="L18" s="9">
        <f t="shared" si="1"/>
        <v>-6855</v>
      </c>
      <c r="M18" s="9">
        <f>M19+M29</f>
        <v>191936.6</v>
      </c>
      <c r="N18" s="9">
        <f>N29</f>
        <v>-2370245</v>
      </c>
      <c r="O18" s="9"/>
      <c r="P18" s="9">
        <f>P19+P29</f>
        <v>-191936.6</v>
      </c>
      <c r="Q18" s="18">
        <f t="shared" ref="Q18:Q81" si="10">K18+N18</f>
        <v>0</v>
      </c>
      <c r="R18" s="19">
        <v>4910000</v>
      </c>
      <c r="S18" s="18">
        <f>S29</f>
        <v>4884430</v>
      </c>
      <c r="T18" s="18">
        <f t="shared" si="3"/>
        <v>-25570</v>
      </c>
      <c r="U18" s="18">
        <f>U29</f>
        <v>-4884430</v>
      </c>
      <c r="V18" s="18"/>
      <c r="W18" s="18">
        <f t="shared" si="4"/>
        <v>0</v>
      </c>
      <c r="X18" s="18">
        <f>X29</f>
        <v>5202930</v>
      </c>
      <c r="Y18" s="18">
        <f>Y29</f>
        <v>-5202930</v>
      </c>
      <c r="Z18" s="18"/>
      <c r="AA18" s="20">
        <f t="shared" si="5"/>
        <v>0</v>
      </c>
    </row>
    <row r="19" spans="1:27" ht="30" hidden="1" customHeight="1">
      <c r="A19" s="16" t="s">
        <v>40</v>
      </c>
      <c r="B19" s="17" t="s">
        <v>13</v>
      </c>
      <c r="C19" s="17" t="s">
        <v>14</v>
      </c>
      <c r="D19" s="17" t="s">
        <v>39</v>
      </c>
      <c r="E19" s="17" t="s">
        <v>41</v>
      </c>
      <c r="F19" s="17"/>
      <c r="G19" s="17"/>
      <c r="H19" s="17"/>
      <c r="I19" s="17"/>
      <c r="J19" s="18">
        <v>10000</v>
      </c>
      <c r="K19" s="18" t="e">
        <f t="shared" ref="K19:P23" si="11">K20</f>
        <v>#REF!</v>
      </c>
      <c r="L19" s="9" t="e">
        <f t="shared" si="1"/>
        <v>#REF!</v>
      </c>
      <c r="M19" s="18">
        <f t="shared" si="11"/>
        <v>0</v>
      </c>
      <c r="N19" s="18" t="e">
        <f t="shared" si="11"/>
        <v>#REF!</v>
      </c>
      <c r="O19" s="18"/>
      <c r="P19" s="18">
        <f t="shared" si="11"/>
        <v>0</v>
      </c>
      <c r="Q19" s="18" t="e">
        <f t="shared" si="10"/>
        <v>#REF!</v>
      </c>
      <c r="R19" s="19">
        <v>10000</v>
      </c>
      <c r="S19" s="18" t="e">
        <f t="shared" ref="S19:U23" si="12">S20</f>
        <v>#REF!</v>
      </c>
      <c r="T19" s="18" t="e">
        <f t="shared" si="3"/>
        <v>#REF!</v>
      </c>
      <c r="U19" s="18" t="e">
        <f t="shared" si="12"/>
        <v>#REF!</v>
      </c>
      <c r="V19" s="18"/>
      <c r="W19" s="18" t="e">
        <f t="shared" si="4"/>
        <v>#REF!</v>
      </c>
      <c r="X19" s="18" t="e">
        <f t="shared" ref="X19:Y23" si="13">X20</f>
        <v>#REF!</v>
      </c>
      <c r="Y19" s="18" t="e">
        <f t="shared" si="13"/>
        <v>#REF!</v>
      </c>
      <c r="Z19" s="18"/>
      <c r="AA19" s="20" t="e">
        <f t="shared" si="5"/>
        <v>#REF!</v>
      </c>
    </row>
    <row r="20" spans="1:27" ht="31.5" hidden="1">
      <c r="A20" s="16" t="s">
        <v>42</v>
      </c>
      <c r="B20" s="17" t="s">
        <v>13</v>
      </c>
      <c r="C20" s="17" t="s">
        <v>14</v>
      </c>
      <c r="D20" s="17" t="s">
        <v>39</v>
      </c>
      <c r="E20" s="17" t="s">
        <v>41</v>
      </c>
      <c r="F20" s="17" t="s">
        <v>43</v>
      </c>
      <c r="G20" s="17"/>
      <c r="H20" s="17"/>
      <c r="I20" s="17"/>
      <c r="J20" s="18">
        <v>10000</v>
      </c>
      <c r="K20" s="18" t="e">
        <f t="shared" si="11"/>
        <v>#REF!</v>
      </c>
      <c r="L20" s="9" t="e">
        <f t="shared" si="1"/>
        <v>#REF!</v>
      </c>
      <c r="M20" s="18">
        <f t="shared" si="11"/>
        <v>0</v>
      </c>
      <c r="N20" s="18" t="e">
        <f t="shared" si="11"/>
        <v>#REF!</v>
      </c>
      <c r="O20" s="18"/>
      <c r="P20" s="18">
        <f t="shared" si="11"/>
        <v>0</v>
      </c>
      <c r="Q20" s="18" t="e">
        <f t="shared" si="10"/>
        <v>#REF!</v>
      </c>
      <c r="R20" s="19">
        <v>10000</v>
      </c>
      <c r="S20" s="18" t="e">
        <f t="shared" si="12"/>
        <v>#REF!</v>
      </c>
      <c r="T20" s="18" t="e">
        <f t="shared" si="3"/>
        <v>#REF!</v>
      </c>
      <c r="U20" s="18" t="e">
        <f t="shared" si="12"/>
        <v>#REF!</v>
      </c>
      <c r="V20" s="18"/>
      <c r="W20" s="18" t="e">
        <f t="shared" si="4"/>
        <v>#REF!</v>
      </c>
      <c r="X20" s="18" t="e">
        <f t="shared" si="13"/>
        <v>#REF!</v>
      </c>
      <c r="Y20" s="18" t="e">
        <f t="shared" si="13"/>
        <v>#REF!</v>
      </c>
      <c r="Z20" s="18"/>
      <c r="AA20" s="20" t="e">
        <f t="shared" si="5"/>
        <v>#REF!</v>
      </c>
    </row>
    <row r="21" spans="1:27" ht="63" hidden="1">
      <c r="A21" s="16" t="s">
        <v>44</v>
      </c>
      <c r="B21" s="17" t="s">
        <v>13</v>
      </c>
      <c r="C21" s="17" t="s">
        <v>14</v>
      </c>
      <c r="D21" s="17" t="s">
        <v>39</v>
      </c>
      <c r="E21" s="17" t="s">
        <v>41</v>
      </c>
      <c r="F21" s="17" t="s">
        <v>45</v>
      </c>
      <c r="G21" s="17"/>
      <c r="H21" s="17"/>
      <c r="I21" s="17"/>
      <c r="J21" s="18">
        <v>10000</v>
      </c>
      <c r="K21" s="18" t="e">
        <f t="shared" si="11"/>
        <v>#REF!</v>
      </c>
      <c r="L21" s="9" t="e">
        <f t="shared" si="1"/>
        <v>#REF!</v>
      </c>
      <c r="M21" s="18">
        <f t="shared" si="11"/>
        <v>0</v>
      </c>
      <c r="N21" s="18" t="e">
        <f t="shared" si="11"/>
        <v>#REF!</v>
      </c>
      <c r="O21" s="18"/>
      <c r="P21" s="18">
        <f t="shared" si="11"/>
        <v>0</v>
      </c>
      <c r="Q21" s="18" t="e">
        <f t="shared" si="10"/>
        <v>#REF!</v>
      </c>
      <c r="R21" s="19">
        <v>10000</v>
      </c>
      <c r="S21" s="18" t="e">
        <f t="shared" si="12"/>
        <v>#REF!</v>
      </c>
      <c r="T21" s="18" t="e">
        <f t="shared" si="3"/>
        <v>#REF!</v>
      </c>
      <c r="U21" s="18" t="e">
        <f t="shared" si="12"/>
        <v>#REF!</v>
      </c>
      <c r="V21" s="18"/>
      <c r="W21" s="18" t="e">
        <f t="shared" si="4"/>
        <v>#REF!</v>
      </c>
      <c r="X21" s="18" t="e">
        <f t="shared" si="13"/>
        <v>#REF!</v>
      </c>
      <c r="Y21" s="18" t="e">
        <f t="shared" si="13"/>
        <v>#REF!</v>
      </c>
      <c r="Z21" s="18"/>
      <c r="AA21" s="20" t="e">
        <f t="shared" si="5"/>
        <v>#REF!</v>
      </c>
    </row>
    <row r="22" spans="1:27" ht="31.5" hidden="1">
      <c r="A22" s="16" t="s">
        <v>46</v>
      </c>
      <c r="B22" s="17" t="s">
        <v>13</v>
      </c>
      <c r="C22" s="17" t="s">
        <v>14</v>
      </c>
      <c r="D22" s="17" t="s">
        <v>39</v>
      </c>
      <c r="E22" s="17" t="s">
        <v>41</v>
      </c>
      <c r="F22" s="17" t="s">
        <v>45</v>
      </c>
      <c r="G22" s="17" t="s">
        <v>31</v>
      </c>
      <c r="H22" s="17"/>
      <c r="I22" s="17"/>
      <c r="J22" s="18">
        <v>10000</v>
      </c>
      <c r="K22" s="18" t="e">
        <f t="shared" si="11"/>
        <v>#REF!</v>
      </c>
      <c r="L22" s="9" t="e">
        <f t="shared" si="1"/>
        <v>#REF!</v>
      </c>
      <c r="M22" s="18">
        <f t="shared" si="11"/>
        <v>0</v>
      </c>
      <c r="N22" s="18" t="e">
        <f t="shared" si="11"/>
        <v>#REF!</v>
      </c>
      <c r="O22" s="18"/>
      <c r="P22" s="18">
        <f t="shared" si="11"/>
        <v>0</v>
      </c>
      <c r="Q22" s="18" t="e">
        <f t="shared" si="10"/>
        <v>#REF!</v>
      </c>
      <c r="R22" s="19">
        <v>10000</v>
      </c>
      <c r="S22" s="18" t="e">
        <f t="shared" si="12"/>
        <v>#REF!</v>
      </c>
      <c r="T22" s="18" t="e">
        <f t="shared" si="3"/>
        <v>#REF!</v>
      </c>
      <c r="U22" s="18" t="e">
        <f t="shared" si="12"/>
        <v>#REF!</v>
      </c>
      <c r="V22" s="18"/>
      <c r="W22" s="18" t="e">
        <f t="shared" si="4"/>
        <v>#REF!</v>
      </c>
      <c r="X22" s="18" t="e">
        <f t="shared" si="13"/>
        <v>#REF!</v>
      </c>
      <c r="Y22" s="18" t="e">
        <f t="shared" si="13"/>
        <v>#REF!</v>
      </c>
      <c r="Z22" s="18"/>
      <c r="AA22" s="20" t="e">
        <f t="shared" si="5"/>
        <v>#REF!</v>
      </c>
    </row>
    <row r="23" spans="1:27" ht="31.5" hidden="1">
      <c r="A23" s="16" t="s">
        <v>47</v>
      </c>
      <c r="B23" s="17" t="s">
        <v>13</v>
      </c>
      <c r="C23" s="17" t="s">
        <v>14</v>
      </c>
      <c r="D23" s="17" t="s">
        <v>39</v>
      </c>
      <c r="E23" s="17" t="s">
        <v>41</v>
      </c>
      <c r="F23" s="17" t="s">
        <v>45</v>
      </c>
      <c r="G23" s="17" t="s">
        <v>48</v>
      </c>
      <c r="H23" s="17"/>
      <c r="I23" s="17"/>
      <c r="J23" s="18">
        <v>10000</v>
      </c>
      <c r="K23" s="18" t="e">
        <f t="shared" si="11"/>
        <v>#REF!</v>
      </c>
      <c r="L23" s="9" t="e">
        <f t="shared" si="1"/>
        <v>#REF!</v>
      </c>
      <c r="M23" s="18">
        <f t="shared" si="11"/>
        <v>0</v>
      </c>
      <c r="N23" s="18" t="e">
        <f t="shared" si="11"/>
        <v>#REF!</v>
      </c>
      <c r="O23" s="18"/>
      <c r="P23" s="18">
        <f t="shared" si="11"/>
        <v>0</v>
      </c>
      <c r="Q23" s="18" t="e">
        <f t="shared" si="10"/>
        <v>#REF!</v>
      </c>
      <c r="R23" s="19">
        <v>10000</v>
      </c>
      <c r="S23" s="18" t="e">
        <f t="shared" si="12"/>
        <v>#REF!</v>
      </c>
      <c r="T23" s="18" t="e">
        <f t="shared" si="3"/>
        <v>#REF!</v>
      </c>
      <c r="U23" s="18" t="e">
        <f t="shared" si="12"/>
        <v>#REF!</v>
      </c>
      <c r="V23" s="18"/>
      <c r="W23" s="18" t="e">
        <f t="shared" si="4"/>
        <v>#REF!</v>
      </c>
      <c r="X23" s="18" t="e">
        <f t="shared" si="13"/>
        <v>#REF!</v>
      </c>
      <c r="Y23" s="18" t="e">
        <f t="shared" si="13"/>
        <v>#REF!</v>
      </c>
      <c r="Z23" s="18"/>
      <c r="AA23" s="20" t="e">
        <f t="shared" si="5"/>
        <v>#REF!</v>
      </c>
    </row>
    <row r="24" spans="1:27" ht="31.5" hidden="1">
      <c r="A24" s="16" t="s">
        <v>49</v>
      </c>
      <c r="B24" s="17" t="s">
        <v>13</v>
      </c>
      <c r="C24" s="17" t="s">
        <v>14</v>
      </c>
      <c r="D24" s="17" t="s">
        <v>39</v>
      </c>
      <c r="E24" s="17" t="s">
        <v>41</v>
      </c>
      <c r="F24" s="17" t="s">
        <v>45</v>
      </c>
      <c r="G24" s="17" t="s">
        <v>50</v>
      </c>
      <c r="H24" s="17"/>
      <c r="I24" s="17"/>
      <c r="J24" s="18">
        <v>10000</v>
      </c>
      <c r="K24" s="18" t="e">
        <f>K28</f>
        <v>#REF!</v>
      </c>
      <c r="L24" s="9" t="e">
        <f t="shared" si="1"/>
        <v>#REF!</v>
      </c>
      <c r="M24" s="18">
        <f>M28</f>
        <v>0</v>
      </c>
      <c r="N24" s="18" t="e">
        <f>N28</f>
        <v>#REF!</v>
      </c>
      <c r="O24" s="18"/>
      <c r="P24" s="18">
        <f>P28</f>
        <v>0</v>
      </c>
      <c r="Q24" s="18" t="e">
        <f t="shared" si="10"/>
        <v>#REF!</v>
      </c>
      <c r="R24" s="19">
        <v>10000</v>
      </c>
      <c r="S24" s="18" t="e">
        <f>S28</f>
        <v>#REF!</v>
      </c>
      <c r="T24" s="18" t="e">
        <f t="shared" si="3"/>
        <v>#REF!</v>
      </c>
      <c r="U24" s="18" t="e">
        <f>U28</f>
        <v>#REF!</v>
      </c>
      <c r="V24" s="18"/>
      <c r="W24" s="18" t="e">
        <f t="shared" si="4"/>
        <v>#REF!</v>
      </c>
      <c r="X24" s="18" t="e">
        <f>X28</f>
        <v>#REF!</v>
      </c>
      <c r="Y24" s="18" t="e">
        <f>Y28</f>
        <v>#REF!</v>
      </c>
      <c r="Z24" s="18"/>
      <c r="AA24" s="20" t="e">
        <f t="shared" si="5"/>
        <v>#REF!</v>
      </c>
    </row>
    <row r="25" spans="1:27" ht="15.75" hidden="1">
      <c r="A25" s="16" t="s">
        <v>29</v>
      </c>
      <c r="B25" s="17" t="s">
        <v>13</v>
      </c>
      <c r="C25" s="17" t="s">
        <v>14</v>
      </c>
      <c r="D25" s="17" t="s">
        <v>39</v>
      </c>
      <c r="E25" s="17" t="s">
        <v>41</v>
      </c>
      <c r="F25" s="17" t="s">
        <v>45</v>
      </c>
      <c r="G25" s="17" t="s">
        <v>50</v>
      </c>
      <c r="H25" s="17" t="s">
        <v>51</v>
      </c>
      <c r="I25" s="17" t="s">
        <v>31</v>
      </c>
      <c r="J25" s="18">
        <v>10000</v>
      </c>
      <c r="K25" s="18" t="e">
        <f>K26</f>
        <v>#REF!</v>
      </c>
      <c r="L25" s="9" t="e">
        <f t="shared" si="1"/>
        <v>#REF!</v>
      </c>
      <c r="M25" s="18">
        <f>M26</f>
        <v>0</v>
      </c>
      <c r="N25" s="18" t="e">
        <f>N26</f>
        <v>#REF!</v>
      </c>
      <c r="O25" s="18"/>
      <c r="P25" s="18">
        <f>P26</f>
        <v>0</v>
      </c>
      <c r="Q25" s="18" t="e">
        <f t="shared" si="10"/>
        <v>#REF!</v>
      </c>
      <c r="R25" s="19">
        <v>10000</v>
      </c>
      <c r="S25" s="18" t="e">
        <f>S26</f>
        <v>#REF!</v>
      </c>
      <c r="T25" s="18" t="e">
        <f t="shared" si="3"/>
        <v>#REF!</v>
      </c>
      <c r="U25" s="18" t="e">
        <f>U26</f>
        <v>#REF!</v>
      </c>
      <c r="V25" s="18"/>
      <c r="W25" s="18" t="e">
        <f t="shared" si="4"/>
        <v>#REF!</v>
      </c>
      <c r="X25" s="18" t="e">
        <f>X26</f>
        <v>#REF!</v>
      </c>
      <c r="Y25" s="18" t="e">
        <f>Y26</f>
        <v>#REF!</v>
      </c>
      <c r="Z25" s="18"/>
      <c r="AA25" s="20" t="e">
        <f t="shared" si="5"/>
        <v>#REF!</v>
      </c>
    </row>
    <row r="26" spans="1:27" ht="15.75" hidden="1">
      <c r="A26" s="16" t="s">
        <v>52</v>
      </c>
      <c r="B26" s="17" t="s">
        <v>13</v>
      </c>
      <c r="C26" s="17" t="s">
        <v>14</v>
      </c>
      <c r="D26" s="17" t="s">
        <v>39</v>
      </c>
      <c r="E26" s="17" t="s">
        <v>41</v>
      </c>
      <c r="F26" s="17" t="s">
        <v>45</v>
      </c>
      <c r="G26" s="17" t="s">
        <v>50</v>
      </c>
      <c r="H26" s="17" t="s">
        <v>51</v>
      </c>
      <c r="I26" s="17" t="s">
        <v>53</v>
      </c>
      <c r="J26" s="18">
        <v>10000</v>
      </c>
      <c r="K26" s="18" t="e">
        <f>K27</f>
        <v>#REF!</v>
      </c>
      <c r="L26" s="9" t="e">
        <f t="shared" si="1"/>
        <v>#REF!</v>
      </c>
      <c r="M26" s="18">
        <f>M27</f>
        <v>0</v>
      </c>
      <c r="N26" s="18" t="e">
        <f>N27</f>
        <v>#REF!</v>
      </c>
      <c r="O26" s="18"/>
      <c r="P26" s="18">
        <f>P27</f>
        <v>0</v>
      </c>
      <c r="Q26" s="18" t="e">
        <f t="shared" si="10"/>
        <v>#REF!</v>
      </c>
      <c r="R26" s="19">
        <v>10000</v>
      </c>
      <c r="S26" s="18" t="e">
        <f>S27</f>
        <v>#REF!</v>
      </c>
      <c r="T26" s="18" t="e">
        <f t="shared" si="3"/>
        <v>#REF!</v>
      </c>
      <c r="U26" s="18" t="e">
        <f>U27</f>
        <v>#REF!</v>
      </c>
      <c r="V26" s="18"/>
      <c r="W26" s="18" t="e">
        <f t="shared" si="4"/>
        <v>#REF!</v>
      </c>
      <c r="X26" s="18" t="e">
        <f>X27</f>
        <v>#REF!</v>
      </c>
      <c r="Y26" s="18" t="e">
        <f>Y27</f>
        <v>#REF!</v>
      </c>
      <c r="Z26" s="18"/>
      <c r="AA26" s="20" t="e">
        <f t="shared" si="5"/>
        <v>#REF!</v>
      </c>
    </row>
    <row r="27" spans="1:27" ht="15.75" hidden="1">
      <c r="A27" s="16" t="s">
        <v>54</v>
      </c>
      <c r="B27" s="17" t="s">
        <v>13</v>
      </c>
      <c r="C27" s="17" t="s">
        <v>14</v>
      </c>
      <c r="D27" s="17" t="s">
        <v>39</v>
      </c>
      <c r="E27" s="17" t="s">
        <v>41</v>
      </c>
      <c r="F27" s="17" t="s">
        <v>45</v>
      </c>
      <c r="G27" s="17" t="s">
        <v>50</v>
      </c>
      <c r="H27" s="17" t="s">
        <v>51</v>
      </c>
      <c r="I27" s="17" t="s">
        <v>55</v>
      </c>
      <c r="J27" s="18">
        <v>10000</v>
      </c>
      <c r="K27" s="18" t="e">
        <f>#REF!+#REF!</f>
        <v>#REF!</v>
      </c>
      <c r="L27" s="9" t="e">
        <f t="shared" si="1"/>
        <v>#REF!</v>
      </c>
      <c r="M27" s="18">
        <v>0</v>
      </c>
      <c r="N27" s="18" t="e">
        <f>#REF!+#REF!</f>
        <v>#REF!</v>
      </c>
      <c r="O27" s="18"/>
      <c r="P27" s="18">
        <v>0</v>
      </c>
      <c r="Q27" s="18" t="e">
        <f t="shared" si="10"/>
        <v>#REF!</v>
      </c>
      <c r="R27" s="19">
        <v>10000</v>
      </c>
      <c r="S27" s="18" t="e">
        <f>N27+#REF!</f>
        <v>#REF!</v>
      </c>
      <c r="T27" s="18" t="e">
        <f t="shared" si="3"/>
        <v>#REF!</v>
      </c>
      <c r="U27" s="18" t="e">
        <f>P27+#REF!</f>
        <v>#REF!</v>
      </c>
      <c r="V27" s="18"/>
      <c r="W27" s="18" t="e">
        <f t="shared" si="4"/>
        <v>#REF!</v>
      </c>
      <c r="X27" s="18" t="e">
        <f>#REF!+#REF!</f>
        <v>#REF!</v>
      </c>
      <c r="Y27" s="18" t="e">
        <f>#REF!+#REF!</f>
        <v>#REF!</v>
      </c>
      <c r="Z27" s="18"/>
      <c r="AA27" s="20" t="e">
        <f t="shared" si="5"/>
        <v>#REF!</v>
      </c>
    </row>
    <row r="28" spans="1:27" ht="15.75" hidden="1">
      <c r="A28" s="16" t="s">
        <v>36</v>
      </c>
      <c r="B28" s="17" t="s">
        <v>13</v>
      </c>
      <c r="C28" s="17" t="s">
        <v>14</v>
      </c>
      <c r="D28" s="17" t="s">
        <v>39</v>
      </c>
      <c r="E28" s="17" t="s">
        <v>41</v>
      </c>
      <c r="F28" s="17" t="s">
        <v>45</v>
      </c>
      <c r="G28" s="17" t="s">
        <v>50</v>
      </c>
      <c r="H28" s="17" t="s">
        <v>51</v>
      </c>
      <c r="I28" s="17" t="s">
        <v>37</v>
      </c>
      <c r="J28" s="18">
        <v>10000</v>
      </c>
      <c r="K28" s="18" t="e">
        <f>K25</f>
        <v>#REF!</v>
      </c>
      <c r="L28" s="9" t="e">
        <f t="shared" si="1"/>
        <v>#REF!</v>
      </c>
      <c r="M28" s="18">
        <f>M25</f>
        <v>0</v>
      </c>
      <c r="N28" s="18" t="e">
        <f>N25</f>
        <v>#REF!</v>
      </c>
      <c r="O28" s="18"/>
      <c r="P28" s="18">
        <f>P25</f>
        <v>0</v>
      </c>
      <c r="Q28" s="18" t="e">
        <f t="shared" si="10"/>
        <v>#REF!</v>
      </c>
      <c r="R28" s="19">
        <v>10000</v>
      </c>
      <c r="S28" s="18" t="e">
        <f>S25</f>
        <v>#REF!</v>
      </c>
      <c r="T28" s="18" t="e">
        <f t="shared" si="3"/>
        <v>#REF!</v>
      </c>
      <c r="U28" s="18" t="e">
        <f>U25</f>
        <v>#REF!</v>
      </c>
      <c r="V28" s="18"/>
      <c r="W28" s="18" t="e">
        <f t="shared" si="4"/>
        <v>#REF!</v>
      </c>
      <c r="X28" s="18" t="e">
        <f>X25</f>
        <v>#REF!</v>
      </c>
      <c r="Y28" s="18" t="e">
        <f>Y25</f>
        <v>#REF!</v>
      </c>
      <c r="Z28" s="18"/>
      <c r="AA28" s="20" t="e">
        <f t="shared" si="5"/>
        <v>#REF!</v>
      </c>
    </row>
    <row r="29" spans="1:27" s="23" customFormat="1" ht="31.5" hidden="1">
      <c r="A29" s="7" t="s">
        <v>56</v>
      </c>
      <c r="B29" s="8" t="s">
        <v>13</v>
      </c>
      <c r="C29" s="8" t="s">
        <v>14</v>
      </c>
      <c r="D29" s="8" t="s">
        <v>39</v>
      </c>
      <c r="E29" s="8" t="s">
        <v>57</v>
      </c>
      <c r="F29" s="8"/>
      <c r="G29" s="8"/>
      <c r="H29" s="8"/>
      <c r="I29" s="8"/>
      <c r="J29" s="9">
        <f>J30</f>
        <v>2377100</v>
      </c>
      <c r="K29" s="9">
        <f>K30</f>
        <v>2370245</v>
      </c>
      <c r="L29" s="9">
        <f t="shared" si="1"/>
        <v>-6855</v>
      </c>
      <c r="M29" s="9">
        <f>M30</f>
        <v>191936.6</v>
      </c>
      <c r="N29" s="9">
        <f>N30</f>
        <v>-2370245</v>
      </c>
      <c r="O29" s="9"/>
      <c r="P29" s="9">
        <f>P30</f>
        <v>-191936.6</v>
      </c>
      <c r="Q29" s="18">
        <f t="shared" si="10"/>
        <v>0</v>
      </c>
      <c r="R29" s="19">
        <v>4900000</v>
      </c>
      <c r="S29" s="18">
        <f>S30</f>
        <v>4884430</v>
      </c>
      <c r="T29" s="18">
        <f t="shared" si="3"/>
        <v>-15570</v>
      </c>
      <c r="U29" s="18">
        <f>U30</f>
        <v>-4884430</v>
      </c>
      <c r="V29" s="18"/>
      <c r="W29" s="18">
        <f t="shared" si="4"/>
        <v>0</v>
      </c>
      <c r="X29" s="18">
        <f>X30</f>
        <v>5202930</v>
      </c>
      <c r="Y29" s="18">
        <f>Y30</f>
        <v>-5202930</v>
      </c>
      <c r="Z29" s="18"/>
      <c r="AA29" s="20">
        <f t="shared" si="5"/>
        <v>0</v>
      </c>
    </row>
    <row r="30" spans="1:27" ht="15.75" hidden="1">
      <c r="A30" s="16" t="s">
        <v>58</v>
      </c>
      <c r="B30" s="17" t="s">
        <v>13</v>
      </c>
      <c r="C30" s="17" t="s">
        <v>14</v>
      </c>
      <c r="D30" s="17" t="s">
        <v>39</v>
      </c>
      <c r="E30" s="17" t="s">
        <v>57</v>
      </c>
      <c r="F30" s="17" t="s">
        <v>59</v>
      </c>
      <c r="G30" s="17"/>
      <c r="H30" s="17"/>
      <c r="I30" s="17"/>
      <c r="J30" s="18">
        <f>J31</f>
        <v>2377100</v>
      </c>
      <c r="K30" s="18">
        <f>K31</f>
        <v>2370245</v>
      </c>
      <c r="L30" s="9">
        <f t="shared" si="1"/>
        <v>-6855</v>
      </c>
      <c r="M30" s="18">
        <f>M31</f>
        <v>191936.6</v>
      </c>
      <c r="N30" s="18">
        <f>N31</f>
        <v>-2370245</v>
      </c>
      <c r="O30" s="18"/>
      <c r="P30" s="18">
        <f>P31</f>
        <v>-191936.6</v>
      </c>
      <c r="Q30" s="18">
        <f t="shared" si="10"/>
        <v>0</v>
      </c>
      <c r="R30" s="19">
        <v>4900000</v>
      </c>
      <c r="S30" s="18">
        <f>S31</f>
        <v>4884430</v>
      </c>
      <c r="T30" s="18">
        <f t="shared" si="3"/>
        <v>-15570</v>
      </c>
      <c r="U30" s="18">
        <f>U31</f>
        <v>-4884430</v>
      </c>
      <c r="V30" s="18"/>
      <c r="W30" s="18">
        <f t="shared" si="4"/>
        <v>0</v>
      </c>
      <c r="X30" s="18">
        <f>X31</f>
        <v>5202930</v>
      </c>
      <c r="Y30" s="18">
        <f>Y31</f>
        <v>-5202930</v>
      </c>
      <c r="Z30" s="18"/>
      <c r="AA30" s="20">
        <f t="shared" si="5"/>
        <v>0</v>
      </c>
    </row>
    <row r="31" spans="1:27" s="15" customFormat="1" ht="63" hidden="1">
      <c r="A31" s="24" t="s">
        <v>60</v>
      </c>
      <c r="B31" s="25" t="s">
        <v>13</v>
      </c>
      <c r="C31" s="25" t="s">
        <v>14</v>
      </c>
      <c r="D31" s="25" t="s">
        <v>39</v>
      </c>
      <c r="E31" s="25" t="s">
        <v>57</v>
      </c>
      <c r="F31" s="25" t="s">
        <v>61</v>
      </c>
      <c r="G31" s="25"/>
      <c r="H31" s="25"/>
      <c r="I31" s="25"/>
      <c r="J31" s="22">
        <f>J33+J40</f>
        <v>2377100</v>
      </c>
      <c r="K31" s="22">
        <f>K33+K40</f>
        <v>2370245</v>
      </c>
      <c r="L31" s="9">
        <f t="shared" si="1"/>
        <v>-6855</v>
      </c>
      <c r="M31" s="22">
        <f>M33+M40</f>
        <v>191936.6</v>
      </c>
      <c r="N31" s="22">
        <f>N33+N40</f>
        <v>-2370245</v>
      </c>
      <c r="O31" s="22"/>
      <c r="P31" s="22">
        <f>P33+P40</f>
        <v>-191936.6</v>
      </c>
      <c r="Q31" s="18">
        <f t="shared" si="10"/>
        <v>0</v>
      </c>
      <c r="R31" s="19">
        <v>4900000</v>
      </c>
      <c r="S31" s="22">
        <f>S33+S40</f>
        <v>4884430</v>
      </c>
      <c r="T31" s="18">
        <f t="shared" si="3"/>
        <v>-15570</v>
      </c>
      <c r="U31" s="22">
        <f>U33+U40</f>
        <v>-4884430</v>
      </c>
      <c r="V31" s="22"/>
      <c r="W31" s="18">
        <f t="shared" si="4"/>
        <v>0</v>
      </c>
      <c r="X31" s="22">
        <f>X33+X40</f>
        <v>5202930</v>
      </c>
      <c r="Y31" s="22">
        <f>Y33+Y40</f>
        <v>-5202930</v>
      </c>
      <c r="Z31" s="22"/>
      <c r="AA31" s="20">
        <f t="shared" si="5"/>
        <v>0</v>
      </c>
    </row>
    <row r="32" spans="1:27" s="15" customFormat="1" ht="78.75" hidden="1">
      <c r="A32" s="24" t="s">
        <v>62</v>
      </c>
      <c r="B32" s="25" t="s">
        <v>13</v>
      </c>
      <c r="C32" s="25" t="s">
        <v>14</v>
      </c>
      <c r="D32" s="25" t="s">
        <v>39</v>
      </c>
      <c r="E32" s="25" t="s">
        <v>57</v>
      </c>
      <c r="F32" s="25" t="s">
        <v>63</v>
      </c>
      <c r="G32" s="25"/>
      <c r="H32" s="25"/>
      <c r="I32" s="25"/>
      <c r="J32" s="22">
        <f>J33+J40</f>
        <v>2377100</v>
      </c>
      <c r="K32" s="22">
        <f>K33+K40</f>
        <v>2370245</v>
      </c>
      <c r="L32" s="9">
        <f t="shared" si="1"/>
        <v>-6855</v>
      </c>
      <c r="M32" s="22">
        <f t="shared" ref="M32:AA32" si="14">M33+M40</f>
        <v>191936.6</v>
      </c>
      <c r="N32" s="22">
        <f t="shared" si="14"/>
        <v>-2370245</v>
      </c>
      <c r="O32" s="22"/>
      <c r="P32" s="22">
        <f t="shared" si="14"/>
        <v>-191936.6</v>
      </c>
      <c r="Q32" s="22">
        <f t="shared" si="14"/>
        <v>0</v>
      </c>
      <c r="R32" s="22">
        <f t="shared" si="14"/>
        <v>4900000</v>
      </c>
      <c r="S32" s="22">
        <f t="shared" si="14"/>
        <v>4884430</v>
      </c>
      <c r="T32" s="18">
        <f t="shared" si="3"/>
        <v>-15570</v>
      </c>
      <c r="U32" s="22">
        <f t="shared" si="14"/>
        <v>-4884430</v>
      </c>
      <c r="V32" s="22"/>
      <c r="W32" s="22">
        <f t="shared" si="14"/>
        <v>0</v>
      </c>
      <c r="X32" s="22">
        <f t="shared" si="14"/>
        <v>5202930</v>
      </c>
      <c r="Y32" s="22">
        <f t="shared" si="14"/>
        <v>-5202930</v>
      </c>
      <c r="Z32" s="22"/>
      <c r="AA32" s="22">
        <f t="shared" si="14"/>
        <v>0</v>
      </c>
    </row>
    <row r="33" spans="1:27" ht="31.5" hidden="1">
      <c r="A33" s="16" t="s">
        <v>46</v>
      </c>
      <c r="B33" s="17" t="s">
        <v>13</v>
      </c>
      <c r="C33" s="17" t="s">
        <v>14</v>
      </c>
      <c r="D33" s="17" t="s">
        <v>39</v>
      </c>
      <c r="E33" s="17" t="s">
        <v>57</v>
      </c>
      <c r="F33" s="25" t="s">
        <v>63</v>
      </c>
      <c r="G33" s="17" t="s">
        <v>31</v>
      </c>
      <c r="H33" s="17"/>
      <c r="I33" s="17"/>
      <c r="J33" s="18">
        <f>J34</f>
        <v>137100</v>
      </c>
      <c r="K33" s="18">
        <f>K34</f>
        <v>130245</v>
      </c>
      <c r="L33" s="9">
        <f t="shared" si="1"/>
        <v>-6855</v>
      </c>
      <c r="M33" s="18">
        <f>M34</f>
        <v>0</v>
      </c>
      <c r="N33" s="18">
        <f>N34</f>
        <v>-130245</v>
      </c>
      <c r="O33" s="18"/>
      <c r="P33" s="18">
        <f>P34</f>
        <v>0</v>
      </c>
      <c r="Q33" s="18">
        <f t="shared" si="10"/>
        <v>0</v>
      </c>
      <c r="R33" s="19">
        <v>311400</v>
      </c>
      <c r="S33" s="18">
        <f>S34</f>
        <v>295830</v>
      </c>
      <c r="T33" s="18">
        <f t="shared" si="3"/>
        <v>-15570</v>
      </c>
      <c r="U33" s="18">
        <f>U34</f>
        <v>-295830</v>
      </c>
      <c r="V33" s="18"/>
      <c r="W33" s="18">
        <f t="shared" si="4"/>
        <v>0</v>
      </c>
      <c r="X33" s="18">
        <f>X34</f>
        <v>316071</v>
      </c>
      <c r="Y33" s="18">
        <f>Y34</f>
        <v>-316071</v>
      </c>
      <c r="Z33" s="18"/>
      <c r="AA33" s="20">
        <f t="shared" si="5"/>
        <v>0</v>
      </c>
    </row>
    <row r="34" spans="1:27" ht="31.5" hidden="1">
      <c r="A34" s="16" t="s">
        <v>47</v>
      </c>
      <c r="B34" s="17" t="s">
        <v>13</v>
      </c>
      <c r="C34" s="17" t="s">
        <v>14</v>
      </c>
      <c r="D34" s="17" t="s">
        <v>39</v>
      </c>
      <c r="E34" s="17" t="s">
        <v>57</v>
      </c>
      <c r="F34" s="25" t="s">
        <v>63</v>
      </c>
      <c r="G34" s="17" t="s">
        <v>48</v>
      </c>
      <c r="H34" s="17"/>
      <c r="I34" s="17"/>
      <c r="J34" s="18">
        <f>J35</f>
        <v>137100</v>
      </c>
      <c r="K34" s="18">
        <f>K35</f>
        <v>130245</v>
      </c>
      <c r="L34" s="9">
        <f t="shared" si="1"/>
        <v>-6855</v>
      </c>
      <c r="M34" s="18">
        <f>M35</f>
        <v>0</v>
      </c>
      <c r="N34" s="18">
        <f>N35</f>
        <v>-130245</v>
      </c>
      <c r="O34" s="18"/>
      <c r="P34" s="18">
        <f>P35</f>
        <v>0</v>
      </c>
      <c r="Q34" s="18">
        <f t="shared" si="10"/>
        <v>0</v>
      </c>
      <c r="R34" s="19">
        <v>311400</v>
      </c>
      <c r="S34" s="18">
        <f>S35</f>
        <v>295830</v>
      </c>
      <c r="T34" s="18">
        <f t="shared" si="3"/>
        <v>-15570</v>
      </c>
      <c r="U34" s="18">
        <f>U35</f>
        <v>-295830</v>
      </c>
      <c r="V34" s="18"/>
      <c r="W34" s="18">
        <f t="shared" si="4"/>
        <v>0</v>
      </c>
      <c r="X34" s="18">
        <f>X35</f>
        <v>316071</v>
      </c>
      <c r="Y34" s="18">
        <f>Y35</f>
        <v>-316071</v>
      </c>
      <c r="Z34" s="18"/>
      <c r="AA34" s="20">
        <f t="shared" si="5"/>
        <v>0</v>
      </c>
    </row>
    <row r="35" spans="1:27" ht="31.5" hidden="1">
      <c r="A35" s="16" t="s">
        <v>64</v>
      </c>
      <c r="B35" s="17" t="s">
        <v>13</v>
      </c>
      <c r="C35" s="17" t="s">
        <v>14</v>
      </c>
      <c r="D35" s="17" t="s">
        <v>39</v>
      </c>
      <c r="E35" s="17" t="s">
        <v>57</v>
      </c>
      <c r="F35" s="25" t="s">
        <v>63</v>
      </c>
      <c r="G35" s="17" t="s">
        <v>65</v>
      </c>
      <c r="H35" s="17"/>
      <c r="I35" s="17"/>
      <c r="J35" s="18">
        <f>J39</f>
        <v>137100</v>
      </c>
      <c r="K35" s="18">
        <f>K39</f>
        <v>130245</v>
      </c>
      <c r="L35" s="9">
        <f t="shared" si="1"/>
        <v>-6855</v>
      </c>
      <c r="M35" s="18">
        <f>M39</f>
        <v>0</v>
      </c>
      <c r="N35" s="18">
        <f>N39</f>
        <v>-130245</v>
      </c>
      <c r="O35" s="18"/>
      <c r="P35" s="18">
        <f>P39</f>
        <v>0</v>
      </c>
      <c r="Q35" s="18">
        <f t="shared" si="10"/>
        <v>0</v>
      </c>
      <c r="R35" s="19">
        <v>311400</v>
      </c>
      <c r="S35" s="18">
        <f>S39</f>
        <v>295830</v>
      </c>
      <c r="T35" s="18">
        <f t="shared" si="3"/>
        <v>-15570</v>
      </c>
      <c r="U35" s="18">
        <f>U39</f>
        <v>-295830</v>
      </c>
      <c r="V35" s="18"/>
      <c r="W35" s="18">
        <f t="shared" si="4"/>
        <v>0</v>
      </c>
      <c r="X35" s="18">
        <f>X39</f>
        <v>316071</v>
      </c>
      <c r="Y35" s="18">
        <f>Y39</f>
        <v>-316071</v>
      </c>
      <c r="Z35" s="18"/>
      <c r="AA35" s="20">
        <f t="shared" si="5"/>
        <v>0</v>
      </c>
    </row>
    <row r="36" spans="1:27" ht="15.75" hidden="1">
      <c r="A36" s="16" t="s">
        <v>29</v>
      </c>
      <c r="B36" s="17" t="s">
        <v>13</v>
      </c>
      <c r="C36" s="17" t="s">
        <v>14</v>
      </c>
      <c r="D36" s="17" t="s">
        <v>39</v>
      </c>
      <c r="E36" s="17" t="s">
        <v>57</v>
      </c>
      <c r="F36" s="25" t="s">
        <v>63</v>
      </c>
      <c r="G36" s="17" t="s">
        <v>65</v>
      </c>
      <c r="H36" s="17" t="s">
        <v>51</v>
      </c>
      <c r="I36" s="17" t="s">
        <v>31</v>
      </c>
      <c r="J36" s="18">
        <f>J37</f>
        <v>137100</v>
      </c>
      <c r="K36" s="18">
        <f>K37</f>
        <v>130245</v>
      </c>
      <c r="L36" s="9">
        <f t="shared" si="1"/>
        <v>-6855</v>
      </c>
      <c r="M36" s="18">
        <f>M37</f>
        <v>0</v>
      </c>
      <c r="N36" s="18">
        <f>N37</f>
        <v>-130245</v>
      </c>
      <c r="O36" s="18"/>
      <c r="P36" s="18">
        <f>P37</f>
        <v>0</v>
      </c>
      <c r="Q36" s="18">
        <f t="shared" si="10"/>
        <v>0</v>
      </c>
      <c r="R36" s="19">
        <v>311400</v>
      </c>
      <c r="S36" s="18">
        <f>S37</f>
        <v>295830</v>
      </c>
      <c r="T36" s="18">
        <f t="shared" si="3"/>
        <v>-15570</v>
      </c>
      <c r="U36" s="18">
        <f>U37</f>
        <v>-295830</v>
      </c>
      <c r="V36" s="18"/>
      <c r="W36" s="18">
        <f t="shared" si="4"/>
        <v>0</v>
      </c>
      <c r="X36" s="18">
        <f>X37</f>
        <v>316071</v>
      </c>
      <c r="Y36" s="18">
        <f>Y37</f>
        <v>-316071</v>
      </c>
      <c r="Z36" s="18"/>
      <c r="AA36" s="20">
        <f t="shared" si="5"/>
        <v>0</v>
      </c>
    </row>
    <row r="37" spans="1:27" ht="15.75" hidden="1">
      <c r="A37" s="16" t="s">
        <v>52</v>
      </c>
      <c r="B37" s="17" t="s">
        <v>13</v>
      </c>
      <c r="C37" s="17" t="s">
        <v>14</v>
      </c>
      <c r="D37" s="17" t="s">
        <v>39</v>
      </c>
      <c r="E37" s="17" t="s">
        <v>57</v>
      </c>
      <c r="F37" s="25" t="s">
        <v>63</v>
      </c>
      <c r="G37" s="17" t="s">
        <v>65</v>
      </c>
      <c r="H37" s="17" t="s">
        <v>51</v>
      </c>
      <c r="I37" s="17" t="s">
        <v>53</v>
      </c>
      <c r="J37" s="18">
        <f>J38</f>
        <v>137100</v>
      </c>
      <c r="K37" s="18">
        <f>K38</f>
        <v>130245</v>
      </c>
      <c r="L37" s="9">
        <f t="shared" si="1"/>
        <v>-6855</v>
      </c>
      <c r="M37" s="18">
        <f>M38</f>
        <v>0</v>
      </c>
      <c r="N37" s="18">
        <f>N38</f>
        <v>-130245</v>
      </c>
      <c r="O37" s="18"/>
      <c r="P37" s="18">
        <f>P38</f>
        <v>0</v>
      </c>
      <c r="Q37" s="18">
        <f t="shared" si="10"/>
        <v>0</v>
      </c>
      <c r="R37" s="19">
        <v>311400</v>
      </c>
      <c r="S37" s="18">
        <f>S38</f>
        <v>295830</v>
      </c>
      <c r="T37" s="18">
        <f t="shared" si="3"/>
        <v>-15570</v>
      </c>
      <c r="U37" s="18">
        <f>U38</f>
        <v>-295830</v>
      </c>
      <c r="V37" s="18"/>
      <c r="W37" s="18">
        <f t="shared" si="4"/>
        <v>0</v>
      </c>
      <c r="X37" s="18">
        <f>X38</f>
        <v>316071</v>
      </c>
      <c r="Y37" s="18">
        <f>Y38</f>
        <v>-316071</v>
      </c>
      <c r="Z37" s="18"/>
      <c r="AA37" s="20">
        <f t="shared" si="5"/>
        <v>0</v>
      </c>
    </row>
    <row r="38" spans="1:27" ht="15.75" hidden="1">
      <c r="A38" s="16" t="s">
        <v>54</v>
      </c>
      <c r="B38" s="17" t="s">
        <v>13</v>
      </c>
      <c r="C38" s="17" t="s">
        <v>14</v>
      </c>
      <c r="D38" s="17" t="s">
        <v>39</v>
      </c>
      <c r="E38" s="17" t="s">
        <v>57</v>
      </c>
      <c r="F38" s="25" t="s">
        <v>63</v>
      </c>
      <c r="G38" s="17" t="s">
        <v>65</v>
      </c>
      <c r="H38" s="17" t="s">
        <v>51</v>
      </c>
      <c r="I38" s="17" t="s">
        <v>55</v>
      </c>
      <c r="J38" s="18">
        <v>137100</v>
      </c>
      <c r="K38" s="18">
        <v>130245</v>
      </c>
      <c r="L38" s="9">
        <f t="shared" si="1"/>
        <v>-6855</v>
      </c>
      <c r="M38" s="18">
        <v>0</v>
      </c>
      <c r="N38" s="18">
        <v>-130245</v>
      </c>
      <c r="O38" s="18"/>
      <c r="P38" s="18">
        <v>0</v>
      </c>
      <c r="Q38" s="18">
        <f t="shared" si="10"/>
        <v>0</v>
      </c>
      <c r="R38" s="19">
        <v>311400</v>
      </c>
      <c r="S38" s="18">
        <v>295830</v>
      </c>
      <c r="T38" s="18">
        <f t="shared" si="3"/>
        <v>-15570</v>
      </c>
      <c r="U38" s="18">
        <v>-295830</v>
      </c>
      <c r="V38" s="18"/>
      <c r="W38" s="18">
        <f t="shared" si="4"/>
        <v>0</v>
      </c>
      <c r="X38" s="18">
        <v>316071</v>
      </c>
      <c r="Y38" s="18">
        <v>-316071</v>
      </c>
      <c r="Z38" s="18"/>
      <c r="AA38" s="20">
        <f t="shared" si="5"/>
        <v>0</v>
      </c>
    </row>
    <row r="39" spans="1:27" ht="15.75" hidden="1">
      <c r="A39" s="16" t="s">
        <v>36</v>
      </c>
      <c r="B39" s="17" t="s">
        <v>13</v>
      </c>
      <c r="C39" s="17" t="s">
        <v>14</v>
      </c>
      <c r="D39" s="17" t="s">
        <v>39</v>
      </c>
      <c r="E39" s="17" t="s">
        <v>57</v>
      </c>
      <c r="F39" s="25" t="s">
        <v>63</v>
      </c>
      <c r="G39" s="17" t="s">
        <v>65</v>
      </c>
      <c r="H39" s="17" t="s">
        <v>51</v>
      </c>
      <c r="I39" s="17" t="s">
        <v>37</v>
      </c>
      <c r="J39" s="18">
        <f>J36</f>
        <v>137100</v>
      </c>
      <c r="K39" s="18">
        <f>K36</f>
        <v>130245</v>
      </c>
      <c r="L39" s="9">
        <f t="shared" si="1"/>
        <v>-6855</v>
      </c>
      <c r="M39" s="18">
        <f>M36</f>
        <v>0</v>
      </c>
      <c r="N39" s="18">
        <f>N36</f>
        <v>-130245</v>
      </c>
      <c r="O39" s="18"/>
      <c r="P39" s="18">
        <f>P36</f>
        <v>0</v>
      </c>
      <c r="Q39" s="18">
        <f t="shared" si="10"/>
        <v>0</v>
      </c>
      <c r="R39" s="19">
        <v>311400</v>
      </c>
      <c r="S39" s="18">
        <f>S36</f>
        <v>295830</v>
      </c>
      <c r="T39" s="18">
        <f t="shared" si="3"/>
        <v>-15570</v>
      </c>
      <c r="U39" s="18">
        <f>U36</f>
        <v>-295830</v>
      </c>
      <c r="V39" s="18"/>
      <c r="W39" s="18">
        <f t="shared" si="4"/>
        <v>0</v>
      </c>
      <c r="X39" s="18">
        <f>X36</f>
        <v>316071</v>
      </c>
      <c r="Y39" s="18">
        <f>Y36</f>
        <v>-316071</v>
      </c>
      <c r="Z39" s="18"/>
      <c r="AA39" s="20">
        <f t="shared" si="5"/>
        <v>0</v>
      </c>
    </row>
    <row r="40" spans="1:27" ht="15.75" hidden="1">
      <c r="A40" s="16" t="s">
        <v>66</v>
      </c>
      <c r="B40" s="17" t="s">
        <v>13</v>
      </c>
      <c r="C40" s="17" t="s">
        <v>14</v>
      </c>
      <c r="D40" s="17" t="s">
        <v>39</v>
      </c>
      <c r="E40" s="17" t="s">
        <v>57</v>
      </c>
      <c r="F40" s="25" t="s">
        <v>63</v>
      </c>
      <c r="G40" s="17" t="s">
        <v>67</v>
      </c>
      <c r="H40" s="17"/>
      <c r="I40" s="17"/>
      <c r="J40" s="18">
        <v>2240000</v>
      </c>
      <c r="K40" s="18">
        <f>K41</f>
        <v>2240000</v>
      </c>
      <c r="L40" s="9">
        <f t="shared" si="1"/>
        <v>0</v>
      </c>
      <c r="M40" s="18">
        <f t="shared" ref="M40:N44" si="15">M41</f>
        <v>191936.6</v>
      </c>
      <c r="N40" s="18">
        <f t="shared" si="15"/>
        <v>-2240000</v>
      </c>
      <c r="O40" s="18"/>
      <c r="P40" s="18">
        <f>P41</f>
        <v>-191936.6</v>
      </c>
      <c r="Q40" s="18">
        <f t="shared" si="10"/>
        <v>0</v>
      </c>
      <c r="R40" s="19">
        <v>4588600</v>
      </c>
      <c r="S40" s="18">
        <f>S41</f>
        <v>4588600</v>
      </c>
      <c r="T40" s="18">
        <f t="shared" si="3"/>
        <v>0</v>
      </c>
      <c r="U40" s="18">
        <f>U41</f>
        <v>-4588600</v>
      </c>
      <c r="V40" s="18"/>
      <c r="W40" s="18">
        <f t="shared" si="4"/>
        <v>0</v>
      </c>
      <c r="X40" s="18">
        <f t="shared" ref="X40:Y44" si="16">X41</f>
        <v>4886859</v>
      </c>
      <c r="Y40" s="18">
        <f t="shared" si="16"/>
        <v>-4886859</v>
      </c>
      <c r="Z40" s="18"/>
      <c r="AA40" s="20">
        <f t="shared" si="5"/>
        <v>0</v>
      </c>
    </row>
    <row r="41" spans="1:27" ht="15.75" hidden="1">
      <c r="A41" s="16" t="s">
        <v>68</v>
      </c>
      <c r="B41" s="17" t="s">
        <v>13</v>
      </c>
      <c r="C41" s="17" t="s">
        <v>14</v>
      </c>
      <c r="D41" s="17" t="s">
        <v>39</v>
      </c>
      <c r="E41" s="17" t="s">
        <v>57</v>
      </c>
      <c r="F41" s="25" t="s">
        <v>63</v>
      </c>
      <c r="G41" s="17" t="s">
        <v>69</v>
      </c>
      <c r="H41" s="17"/>
      <c r="I41" s="17"/>
      <c r="J41" s="18">
        <v>2240000</v>
      </c>
      <c r="K41" s="18">
        <f>K42</f>
        <v>2240000</v>
      </c>
      <c r="L41" s="9">
        <f t="shared" si="1"/>
        <v>0</v>
      </c>
      <c r="M41" s="18">
        <f t="shared" si="15"/>
        <v>191936.6</v>
      </c>
      <c r="N41" s="18">
        <f t="shared" si="15"/>
        <v>-2240000</v>
      </c>
      <c r="O41" s="18"/>
      <c r="P41" s="18">
        <f>P42</f>
        <v>-191936.6</v>
      </c>
      <c r="Q41" s="18">
        <f t="shared" si="10"/>
        <v>0</v>
      </c>
      <c r="R41" s="19">
        <v>4588600</v>
      </c>
      <c r="S41" s="18">
        <f>S42</f>
        <v>4588600</v>
      </c>
      <c r="T41" s="18">
        <f t="shared" si="3"/>
        <v>0</v>
      </c>
      <c r="U41" s="18">
        <f>U42</f>
        <v>-4588600</v>
      </c>
      <c r="V41" s="18"/>
      <c r="W41" s="18">
        <f t="shared" si="4"/>
        <v>0</v>
      </c>
      <c r="X41" s="18">
        <f t="shared" si="16"/>
        <v>4886859</v>
      </c>
      <c r="Y41" s="18">
        <f t="shared" si="16"/>
        <v>-4886859</v>
      </c>
      <c r="Z41" s="18"/>
      <c r="AA41" s="20">
        <f t="shared" si="5"/>
        <v>0</v>
      </c>
    </row>
    <row r="42" spans="1:27" ht="63" hidden="1">
      <c r="A42" s="16" t="s">
        <v>70</v>
      </c>
      <c r="B42" s="17" t="s">
        <v>13</v>
      </c>
      <c r="C42" s="17" t="s">
        <v>14</v>
      </c>
      <c r="D42" s="17" t="s">
        <v>39</v>
      </c>
      <c r="E42" s="17" t="s">
        <v>57</v>
      </c>
      <c r="F42" s="17" t="s">
        <v>61</v>
      </c>
      <c r="G42" s="17" t="s">
        <v>71</v>
      </c>
      <c r="H42" s="17"/>
      <c r="I42" s="17"/>
      <c r="J42" s="18">
        <v>2240000</v>
      </c>
      <c r="K42" s="18">
        <f>K43</f>
        <v>2240000</v>
      </c>
      <c r="L42" s="9">
        <f t="shared" si="1"/>
        <v>0</v>
      </c>
      <c r="M42" s="18">
        <f t="shared" si="15"/>
        <v>191936.6</v>
      </c>
      <c r="N42" s="18">
        <f t="shared" si="15"/>
        <v>-2240000</v>
      </c>
      <c r="O42" s="18"/>
      <c r="P42" s="18">
        <f>P43</f>
        <v>-191936.6</v>
      </c>
      <c r="Q42" s="18">
        <f t="shared" si="10"/>
        <v>0</v>
      </c>
      <c r="R42" s="19">
        <v>4588600</v>
      </c>
      <c r="S42" s="18">
        <f>S43</f>
        <v>4588600</v>
      </c>
      <c r="T42" s="18">
        <f t="shared" si="3"/>
        <v>0</v>
      </c>
      <c r="U42" s="18">
        <f>U43</f>
        <v>-4588600</v>
      </c>
      <c r="V42" s="18"/>
      <c r="W42" s="18">
        <f t="shared" si="4"/>
        <v>0</v>
      </c>
      <c r="X42" s="18">
        <f t="shared" si="16"/>
        <v>4886859</v>
      </c>
      <c r="Y42" s="18">
        <f t="shared" si="16"/>
        <v>-4886859</v>
      </c>
      <c r="Z42" s="18"/>
      <c r="AA42" s="20">
        <f t="shared" si="5"/>
        <v>0</v>
      </c>
    </row>
    <row r="43" spans="1:27" ht="15.75" hidden="1">
      <c r="A43" s="16" t="s">
        <v>29</v>
      </c>
      <c r="B43" s="17" t="s">
        <v>13</v>
      </c>
      <c r="C43" s="17" t="s">
        <v>14</v>
      </c>
      <c r="D43" s="17" t="s">
        <v>39</v>
      </c>
      <c r="E43" s="17" t="s">
        <v>57</v>
      </c>
      <c r="F43" s="17" t="s">
        <v>61</v>
      </c>
      <c r="G43" s="17" t="s">
        <v>71</v>
      </c>
      <c r="H43" s="17" t="s">
        <v>72</v>
      </c>
      <c r="I43" s="17" t="s">
        <v>31</v>
      </c>
      <c r="J43" s="18">
        <v>2240000</v>
      </c>
      <c r="K43" s="18">
        <f>K44</f>
        <v>2240000</v>
      </c>
      <c r="L43" s="9">
        <f t="shared" si="1"/>
        <v>0</v>
      </c>
      <c r="M43" s="18">
        <f t="shared" si="15"/>
        <v>191936.6</v>
      </c>
      <c r="N43" s="18">
        <f t="shared" si="15"/>
        <v>-2240000</v>
      </c>
      <c r="O43" s="18"/>
      <c r="P43" s="18">
        <f>P44</f>
        <v>-191936.6</v>
      </c>
      <c r="Q43" s="18">
        <f t="shared" si="10"/>
        <v>0</v>
      </c>
      <c r="R43" s="19">
        <v>4588600</v>
      </c>
      <c r="S43" s="18">
        <f>S44</f>
        <v>4588600</v>
      </c>
      <c r="T43" s="18">
        <f t="shared" si="3"/>
        <v>0</v>
      </c>
      <c r="U43" s="18">
        <f>U44</f>
        <v>-4588600</v>
      </c>
      <c r="V43" s="18"/>
      <c r="W43" s="18">
        <f t="shared" si="4"/>
        <v>0</v>
      </c>
      <c r="X43" s="18">
        <f t="shared" si="16"/>
        <v>4886859</v>
      </c>
      <c r="Y43" s="18">
        <f t="shared" si="16"/>
        <v>-4886859</v>
      </c>
      <c r="Z43" s="18"/>
      <c r="AA43" s="20">
        <f t="shared" si="5"/>
        <v>0</v>
      </c>
    </row>
    <row r="44" spans="1:27" ht="31.5" hidden="1">
      <c r="A44" s="16" t="s">
        <v>32</v>
      </c>
      <c r="B44" s="17" t="s">
        <v>13</v>
      </c>
      <c r="C44" s="17" t="s">
        <v>14</v>
      </c>
      <c r="D44" s="17" t="s">
        <v>39</v>
      </c>
      <c r="E44" s="17" t="s">
        <v>57</v>
      </c>
      <c r="F44" s="17" t="s">
        <v>61</v>
      </c>
      <c r="G44" s="17" t="s">
        <v>71</v>
      </c>
      <c r="H44" s="17" t="s">
        <v>72</v>
      </c>
      <c r="I44" s="17" t="s">
        <v>33</v>
      </c>
      <c r="J44" s="18">
        <v>2240000</v>
      </c>
      <c r="K44" s="18">
        <f>K45</f>
        <v>2240000</v>
      </c>
      <c r="L44" s="9">
        <f t="shared" si="1"/>
        <v>0</v>
      </c>
      <c r="M44" s="18">
        <f t="shared" si="15"/>
        <v>191936.6</v>
      </c>
      <c r="N44" s="18">
        <f t="shared" si="15"/>
        <v>-2240000</v>
      </c>
      <c r="O44" s="18"/>
      <c r="P44" s="18">
        <f>P45</f>
        <v>-191936.6</v>
      </c>
      <c r="Q44" s="18">
        <f t="shared" si="10"/>
        <v>0</v>
      </c>
      <c r="R44" s="19">
        <v>4588600</v>
      </c>
      <c r="S44" s="18">
        <f>S45</f>
        <v>4588600</v>
      </c>
      <c r="T44" s="18">
        <f t="shared" si="3"/>
        <v>0</v>
      </c>
      <c r="U44" s="18">
        <f>U45</f>
        <v>-4588600</v>
      </c>
      <c r="V44" s="18"/>
      <c r="W44" s="18">
        <f t="shared" si="4"/>
        <v>0</v>
      </c>
      <c r="X44" s="18">
        <f t="shared" si="16"/>
        <v>4886859</v>
      </c>
      <c r="Y44" s="18">
        <f t="shared" si="16"/>
        <v>-4886859</v>
      </c>
      <c r="Z44" s="18"/>
      <c r="AA44" s="20">
        <f t="shared" si="5"/>
        <v>0</v>
      </c>
    </row>
    <row r="45" spans="1:27" ht="47.25" hidden="1">
      <c r="A45" s="16" t="s">
        <v>73</v>
      </c>
      <c r="B45" s="17" t="s">
        <v>13</v>
      </c>
      <c r="C45" s="17" t="s">
        <v>14</v>
      </c>
      <c r="D45" s="17" t="s">
        <v>39</v>
      </c>
      <c r="E45" s="17" t="s">
        <v>57</v>
      </c>
      <c r="F45" s="17" t="s">
        <v>61</v>
      </c>
      <c r="G45" s="17" t="s">
        <v>71</v>
      </c>
      <c r="H45" s="17" t="s">
        <v>72</v>
      </c>
      <c r="I45" s="17" t="s">
        <v>74</v>
      </c>
      <c r="J45" s="18">
        <v>2240000</v>
      </c>
      <c r="K45" s="18">
        <v>2240000</v>
      </c>
      <c r="L45" s="9">
        <f t="shared" si="1"/>
        <v>0</v>
      </c>
      <c r="M45" s="18">
        <v>191936.6</v>
      </c>
      <c r="N45" s="18">
        <v>-2240000</v>
      </c>
      <c r="O45" s="18"/>
      <c r="P45" s="18">
        <v>-191936.6</v>
      </c>
      <c r="Q45" s="18">
        <f t="shared" si="10"/>
        <v>0</v>
      </c>
      <c r="R45" s="19">
        <v>4588600</v>
      </c>
      <c r="S45" s="18">
        <v>4588600</v>
      </c>
      <c r="T45" s="18">
        <f t="shared" si="3"/>
        <v>0</v>
      </c>
      <c r="U45" s="18">
        <v>-4588600</v>
      </c>
      <c r="V45" s="18"/>
      <c r="W45" s="18">
        <f t="shared" si="4"/>
        <v>0</v>
      </c>
      <c r="X45" s="18">
        <v>4886859</v>
      </c>
      <c r="Y45" s="18">
        <v>-4886859</v>
      </c>
      <c r="Z45" s="18"/>
      <c r="AA45" s="20">
        <f t="shared" si="5"/>
        <v>0</v>
      </c>
    </row>
    <row r="46" spans="1:27" ht="15.75" hidden="1">
      <c r="A46" s="16" t="s">
        <v>36</v>
      </c>
      <c r="B46" s="17" t="s">
        <v>13</v>
      </c>
      <c r="C46" s="17" t="s">
        <v>14</v>
      </c>
      <c r="D46" s="17" t="s">
        <v>39</v>
      </c>
      <c r="E46" s="17" t="s">
        <v>57</v>
      </c>
      <c r="F46" s="17" t="s">
        <v>61</v>
      </c>
      <c r="G46" s="17" t="s">
        <v>71</v>
      </c>
      <c r="H46" s="17" t="s">
        <v>72</v>
      </c>
      <c r="I46" s="17" t="s">
        <v>37</v>
      </c>
      <c r="J46" s="18">
        <v>2240000</v>
      </c>
      <c r="K46" s="18">
        <f>K43</f>
        <v>2240000</v>
      </c>
      <c r="L46" s="9">
        <f t="shared" si="1"/>
        <v>0</v>
      </c>
      <c r="M46" s="18">
        <f>M43</f>
        <v>191936.6</v>
      </c>
      <c r="N46" s="18">
        <f>N43</f>
        <v>-2240000</v>
      </c>
      <c r="O46" s="18"/>
      <c r="P46" s="18">
        <f>P43</f>
        <v>-191936.6</v>
      </c>
      <c r="Q46" s="18">
        <f t="shared" si="10"/>
        <v>0</v>
      </c>
      <c r="R46" s="19">
        <v>4588600</v>
      </c>
      <c r="S46" s="18">
        <f>S43</f>
        <v>4588600</v>
      </c>
      <c r="T46" s="18">
        <f t="shared" si="3"/>
        <v>0</v>
      </c>
      <c r="U46" s="18">
        <f>U43</f>
        <v>-4588600</v>
      </c>
      <c r="V46" s="18"/>
      <c r="W46" s="18">
        <f t="shared" si="4"/>
        <v>0</v>
      </c>
      <c r="X46" s="18">
        <f>X43</f>
        <v>4886859</v>
      </c>
      <c r="Y46" s="18">
        <f>Y43</f>
        <v>-4886859</v>
      </c>
      <c r="Z46" s="18"/>
      <c r="AA46" s="20">
        <f t="shared" si="5"/>
        <v>0</v>
      </c>
    </row>
    <row r="47" spans="1:27" ht="15.75">
      <c r="A47" s="7" t="s">
        <v>75</v>
      </c>
      <c r="B47" s="8" t="s">
        <v>13</v>
      </c>
      <c r="C47" s="8" t="s">
        <v>14</v>
      </c>
      <c r="D47" s="8" t="s">
        <v>76</v>
      </c>
      <c r="E47" s="8"/>
      <c r="F47" s="8"/>
      <c r="G47" s="8"/>
      <c r="H47" s="8"/>
      <c r="I47" s="8"/>
      <c r="J47" s="9">
        <v>6504986.1999999993</v>
      </c>
      <c r="K47" s="9" t="e">
        <f>K77+K109+K48</f>
        <v>#REF!</v>
      </c>
      <c r="L47" s="9" t="e">
        <f t="shared" si="1"/>
        <v>#REF!</v>
      </c>
      <c r="M47" s="9" t="e">
        <f>M77+M109+M48</f>
        <v>#REF!</v>
      </c>
      <c r="N47" s="9" t="e">
        <f>N77+N109+N48</f>
        <v>#REF!</v>
      </c>
      <c r="O47" s="9">
        <f>O77+O109+O48</f>
        <v>0</v>
      </c>
      <c r="P47" s="9" t="e">
        <f>P77+P109+P48</f>
        <v>#REF!</v>
      </c>
      <c r="Q47" s="9">
        <f>Q77+Q109+Q48+Q136</f>
        <v>6124815.7999999998</v>
      </c>
      <c r="R47" s="9">
        <f t="shared" ref="R47:AA47" si="17">R77+R109+R48+R136</f>
        <v>5019816.3999999994</v>
      </c>
      <c r="S47" s="9" t="e">
        <f t="shared" si="17"/>
        <v>#REF!</v>
      </c>
      <c r="T47" s="9" t="e">
        <f t="shared" si="17"/>
        <v>#REF!</v>
      </c>
      <c r="U47" s="9" t="e">
        <f t="shared" si="17"/>
        <v>#REF!</v>
      </c>
      <c r="V47" s="9">
        <f t="shared" si="17"/>
        <v>41549.1</v>
      </c>
      <c r="W47" s="9">
        <f t="shared" si="17"/>
        <v>5551533.8999999994</v>
      </c>
      <c r="X47" s="9" t="e">
        <f t="shared" si="17"/>
        <v>#REF!</v>
      </c>
      <c r="Y47" s="9" t="e">
        <f t="shared" si="17"/>
        <v>#REF!</v>
      </c>
      <c r="Z47" s="9">
        <f t="shared" si="17"/>
        <v>41549.1</v>
      </c>
      <c r="AA47" s="9">
        <f t="shared" si="17"/>
        <v>4683758.6999999993</v>
      </c>
    </row>
    <row r="48" spans="1:27" ht="31.5">
      <c r="A48" s="7" t="s">
        <v>77</v>
      </c>
      <c r="B48" s="8" t="s">
        <v>13</v>
      </c>
      <c r="C48" s="8" t="s">
        <v>14</v>
      </c>
      <c r="D48" s="8" t="s">
        <v>76</v>
      </c>
      <c r="E48" s="8" t="s">
        <v>39</v>
      </c>
      <c r="F48" s="8"/>
      <c r="G48" s="8"/>
      <c r="H48" s="8"/>
      <c r="I48" s="8"/>
      <c r="J48" s="9">
        <v>589791.80000000005</v>
      </c>
      <c r="K48" s="9">
        <f t="shared" ref="K48:P48" si="18">K49+K63</f>
        <v>613712.5</v>
      </c>
      <c r="L48" s="9">
        <f t="shared" si="1"/>
        <v>23920.699999999953</v>
      </c>
      <c r="M48" s="9">
        <f t="shared" si="18"/>
        <v>14758.9</v>
      </c>
      <c r="N48" s="9">
        <f t="shared" si="18"/>
        <v>0</v>
      </c>
      <c r="O48" s="9">
        <f t="shared" si="18"/>
        <v>0</v>
      </c>
      <c r="P48" s="9">
        <f t="shared" si="18"/>
        <v>0</v>
      </c>
      <c r="Q48" s="9">
        <f>Q49+Q63+Q76</f>
        <v>1677133.2999999998</v>
      </c>
      <c r="R48" s="10">
        <v>601315.00000000012</v>
      </c>
      <c r="S48" s="9">
        <f t="shared" ref="S48:AA48" si="19">S49+S63</f>
        <v>636337.19999999995</v>
      </c>
      <c r="T48" s="9">
        <f t="shared" si="3"/>
        <v>35022.199999999837</v>
      </c>
      <c r="U48" s="9">
        <f t="shared" si="19"/>
        <v>0</v>
      </c>
      <c r="V48" s="9">
        <f t="shared" si="19"/>
        <v>0</v>
      </c>
      <c r="W48" s="9">
        <f>W49+W63+W76</f>
        <v>1544961.4</v>
      </c>
      <c r="X48" s="9">
        <f t="shared" si="19"/>
        <v>644097.1</v>
      </c>
      <c r="Y48" s="9">
        <f t="shared" si="19"/>
        <v>0</v>
      </c>
      <c r="Z48" s="9">
        <f t="shared" si="19"/>
        <v>0</v>
      </c>
      <c r="AA48" s="9">
        <f t="shared" si="19"/>
        <v>645753.29999999993</v>
      </c>
    </row>
    <row r="49" spans="1:27" ht="31.5" hidden="1">
      <c r="A49" s="16" t="s">
        <v>78</v>
      </c>
      <c r="B49" s="17" t="s">
        <v>13</v>
      </c>
      <c r="C49" s="17" t="s">
        <v>14</v>
      </c>
      <c r="D49" s="17" t="s">
        <v>76</v>
      </c>
      <c r="E49" s="17" t="s">
        <v>39</v>
      </c>
      <c r="F49" s="17" t="s">
        <v>79</v>
      </c>
      <c r="G49" s="17"/>
      <c r="H49" s="17"/>
      <c r="I49" s="17"/>
      <c r="J49" s="18">
        <v>583153.80000000005</v>
      </c>
      <c r="K49" s="18">
        <f t="shared" ref="K49:U51" si="20">K50</f>
        <v>608287.80000000005</v>
      </c>
      <c r="L49" s="9">
        <f t="shared" si="1"/>
        <v>25134</v>
      </c>
      <c r="M49" s="18">
        <f t="shared" si="20"/>
        <v>14758.9</v>
      </c>
      <c r="N49" s="18">
        <f t="shared" si="20"/>
        <v>0</v>
      </c>
      <c r="O49" s="18">
        <f t="shared" si="20"/>
        <v>0</v>
      </c>
      <c r="P49" s="18">
        <f t="shared" si="20"/>
        <v>0</v>
      </c>
      <c r="Q49" s="18">
        <f t="shared" si="20"/>
        <v>621376.69999999995</v>
      </c>
      <c r="R49" s="19">
        <v>594345.10000000009</v>
      </c>
      <c r="S49" s="18">
        <f t="shared" ref="S49:AA51" si="21">S50</f>
        <v>630580.6</v>
      </c>
      <c r="T49" s="18">
        <f t="shared" si="3"/>
        <v>36235.499999999884</v>
      </c>
      <c r="U49" s="18">
        <f t="shared" si="21"/>
        <v>0</v>
      </c>
      <c r="V49" s="18">
        <f t="shared" si="21"/>
        <v>0</v>
      </c>
      <c r="W49" s="18">
        <f t="shared" si="21"/>
        <v>639204.80000000005</v>
      </c>
      <c r="X49" s="18">
        <f t="shared" si="21"/>
        <v>638340.5</v>
      </c>
      <c r="Y49" s="18">
        <f t="shared" si="21"/>
        <v>0</v>
      </c>
      <c r="Z49" s="18">
        <f t="shared" si="21"/>
        <v>0</v>
      </c>
      <c r="AA49" s="18">
        <f t="shared" si="21"/>
        <v>639996.69999999995</v>
      </c>
    </row>
    <row r="50" spans="1:27" ht="78.75">
      <c r="A50" s="16" t="s">
        <v>312</v>
      </c>
      <c r="B50" s="17" t="s">
        <v>13</v>
      </c>
      <c r="C50" s="17" t="s">
        <v>14</v>
      </c>
      <c r="D50" s="17" t="s">
        <v>76</v>
      </c>
      <c r="E50" s="17" t="s">
        <v>39</v>
      </c>
      <c r="F50" s="17" t="s">
        <v>313</v>
      </c>
      <c r="G50" s="17"/>
      <c r="H50" s="17"/>
      <c r="I50" s="17"/>
      <c r="J50" s="18">
        <v>583153.80000000005</v>
      </c>
      <c r="K50" s="18">
        <f t="shared" si="20"/>
        <v>608287.80000000005</v>
      </c>
      <c r="L50" s="9">
        <f t="shared" si="1"/>
        <v>25134</v>
      </c>
      <c r="M50" s="18">
        <f t="shared" si="20"/>
        <v>14758.9</v>
      </c>
      <c r="N50" s="18">
        <f t="shared" si="20"/>
        <v>0</v>
      </c>
      <c r="O50" s="18">
        <f t="shared" si="20"/>
        <v>0</v>
      </c>
      <c r="P50" s="18">
        <f t="shared" si="20"/>
        <v>0</v>
      </c>
      <c r="Q50" s="18">
        <v>621376.69999999995</v>
      </c>
      <c r="R50" s="19">
        <v>594345.10000000009</v>
      </c>
      <c r="S50" s="18">
        <f t="shared" si="20"/>
        <v>630580.6</v>
      </c>
      <c r="T50" s="18">
        <f t="shared" si="3"/>
        <v>36235.499999999884</v>
      </c>
      <c r="U50" s="18">
        <f t="shared" si="20"/>
        <v>0</v>
      </c>
      <c r="V50" s="18">
        <f t="shared" si="21"/>
        <v>0</v>
      </c>
      <c r="W50" s="18">
        <v>639204.80000000005</v>
      </c>
      <c r="X50" s="18">
        <f t="shared" si="21"/>
        <v>638340.5</v>
      </c>
      <c r="Y50" s="18">
        <f t="shared" si="21"/>
        <v>0</v>
      </c>
      <c r="Z50" s="18">
        <f t="shared" si="21"/>
        <v>0</v>
      </c>
      <c r="AA50" s="18">
        <v>639996.69999999995</v>
      </c>
    </row>
    <row r="51" spans="1:27" s="15" customFormat="1" ht="63" hidden="1">
      <c r="A51" s="24" t="s">
        <v>82</v>
      </c>
      <c r="B51" s="25" t="s">
        <v>13</v>
      </c>
      <c r="C51" s="25" t="s">
        <v>14</v>
      </c>
      <c r="D51" s="25" t="s">
        <v>76</v>
      </c>
      <c r="E51" s="25" t="s">
        <v>39</v>
      </c>
      <c r="F51" s="25" t="s">
        <v>81</v>
      </c>
      <c r="G51" s="25" t="s">
        <v>83</v>
      </c>
      <c r="H51" s="25"/>
      <c r="I51" s="25"/>
      <c r="J51" s="22">
        <v>583153.80000000005</v>
      </c>
      <c r="K51" s="22">
        <f t="shared" si="20"/>
        <v>608287.80000000005</v>
      </c>
      <c r="L51" s="9">
        <f t="shared" si="1"/>
        <v>25134</v>
      </c>
      <c r="M51" s="22">
        <f t="shared" si="20"/>
        <v>14758.9</v>
      </c>
      <c r="N51" s="22">
        <f t="shared" si="20"/>
        <v>0</v>
      </c>
      <c r="O51" s="22">
        <f t="shared" si="20"/>
        <v>0</v>
      </c>
      <c r="P51" s="22">
        <f t="shared" si="20"/>
        <v>0</v>
      </c>
      <c r="Q51" s="22">
        <f t="shared" si="20"/>
        <v>608287.80000000005</v>
      </c>
      <c r="R51" s="19">
        <v>594345.10000000009</v>
      </c>
      <c r="S51" s="22">
        <f t="shared" si="20"/>
        <v>630580.6</v>
      </c>
      <c r="T51" s="18">
        <f t="shared" si="3"/>
        <v>36235.499999999884</v>
      </c>
      <c r="U51" s="22">
        <f t="shared" si="20"/>
        <v>0</v>
      </c>
      <c r="V51" s="22">
        <f t="shared" si="21"/>
        <v>0</v>
      </c>
      <c r="W51" s="22">
        <f t="shared" si="21"/>
        <v>630580.6</v>
      </c>
      <c r="X51" s="22">
        <f>X52</f>
        <v>638340.5</v>
      </c>
      <c r="Y51" s="22">
        <f>Y52</f>
        <v>0</v>
      </c>
      <c r="Z51" s="22">
        <f>Z52</f>
        <v>0</v>
      </c>
      <c r="AA51" s="22">
        <f>AA52</f>
        <v>638340.5</v>
      </c>
    </row>
    <row r="52" spans="1:27" ht="31.5" hidden="1">
      <c r="A52" s="16" t="s">
        <v>84</v>
      </c>
      <c r="B52" s="17" t="s">
        <v>13</v>
      </c>
      <c r="C52" s="17" t="s">
        <v>14</v>
      </c>
      <c r="D52" s="17" t="s">
        <v>76</v>
      </c>
      <c r="E52" s="17" t="s">
        <v>39</v>
      </c>
      <c r="F52" s="17" t="s">
        <v>81</v>
      </c>
      <c r="G52" s="17" t="s">
        <v>85</v>
      </c>
      <c r="H52" s="17"/>
      <c r="I52" s="17"/>
      <c r="J52" s="18">
        <v>583153.80000000005</v>
      </c>
      <c r="K52" s="18">
        <f t="shared" ref="K52:Q52" si="22">K53+K58</f>
        <v>608287.80000000005</v>
      </c>
      <c r="L52" s="9">
        <f t="shared" si="1"/>
        <v>25134</v>
      </c>
      <c r="M52" s="18">
        <f t="shared" si="22"/>
        <v>14758.9</v>
      </c>
      <c r="N52" s="18">
        <f t="shared" si="22"/>
        <v>0</v>
      </c>
      <c r="O52" s="18">
        <f t="shared" si="22"/>
        <v>0</v>
      </c>
      <c r="P52" s="18">
        <f t="shared" si="22"/>
        <v>0</v>
      </c>
      <c r="Q52" s="18">
        <f t="shared" si="22"/>
        <v>608287.80000000005</v>
      </c>
      <c r="R52" s="19">
        <v>594345.10000000009</v>
      </c>
      <c r="S52" s="18">
        <f t="shared" ref="S52:AA52" si="23">S53+S58</f>
        <v>630580.6</v>
      </c>
      <c r="T52" s="18">
        <f t="shared" si="3"/>
        <v>36235.499999999884</v>
      </c>
      <c r="U52" s="18">
        <f t="shared" si="23"/>
        <v>0</v>
      </c>
      <c r="V52" s="18">
        <f t="shared" si="23"/>
        <v>0</v>
      </c>
      <c r="W52" s="18">
        <f t="shared" si="23"/>
        <v>630580.6</v>
      </c>
      <c r="X52" s="18">
        <f t="shared" si="23"/>
        <v>638340.5</v>
      </c>
      <c r="Y52" s="18">
        <f t="shared" si="23"/>
        <v>0</v>
      </c>
      <c r="Z52" s="18">
        <f t="shared" si="23"/>
        <v>0</v>
      </c>
      <c r="AA52" s="18">
        <f t="shared" si="23"/>
        <v>638340.5</v>
      </c>
    </row>
    <row r="53" spans="1:27" ht="94.5" hidden="1">
      <c r="A53" s="16" t="s">
        <v>86</v>
      </c>
      <c r="B53" s="17" t="s">
        <v>13</v>
      </c>
      <c r="C53" s="17" t="s">
        <v>14</v>
      </c>
      <c r="D53" s="17" t="s">
        <v>76</v>
      </c>
      <c r="E53" s="17" t="s">
        <v>39</v>
      </c>
      <c r="F53" s="17" t="s">
        <v>81</v>
      </c>
      <c r="G53" s="17" t="s">
        <v>87</v>
      </c>
      <c r="H53" s="17"/>
      <c r="I53" s="17"/>
      <c r="J53" s="18">
        <v>552158</v>
      </c>
      <c r="K53" s="18">
        <f t="shared" ref="K53:Z55" si="24">K54</f>
        <v>577396.80000000005</v>
      </c>
      <c r="L53" s="9">
        <f t="shared" si="1"/>
        <v>25238.800000000047</v>
      </c>
      <c r="M53" s="18">
        <f t="shared" si="24"/>
        <v>14350.3</v>
      </c>
      <c r="N53" s="18">
        <f t="shared" si="24"/>
        <v>0</v>
      </c>
      <c r="O53" s="18">
        <f t="shared" si="24"/>
        <v>0</v>
      </c>
      <c r="P53" s="18">
        <f t="shared" si="24"/>
        <v>0</v>
      </c>
      <c r="Q53" s="18">
        <f t="shared" si="24"/>
        <v>577396.80000000005</v>
      </c>
      <c r="R53" s="19">
        <v>563349.30000000005</v>
      </c>
      <c r="S53" s="18">
        <f t="shared" si="24"/>
        <v>598190.19999999995</v>
      </c>
      <c r="T53" s="18">
        <f t="shared" si="3"/>
        <v>34840.899999999907</v>
      </c>
      <c r="U53" s="18">
        <f t="shared" si="24"/>
        <v>0</v>
      </c>
      <c r="V53" s="18">
        <f t="shared" si="24"/>
        <v>0</v>
      </c>
      <c r="W53" s="18">
        <f t="shared" si="24"/>
        <v>598190.19999999995</v>
      </c>
      <c r="X53" s="18">
        <f t="shared" si="24"/>
        <v>604464.1</v>
      </c>
      <c r="Y53" s="18">
        <f t="shared" si="24"/>
        <v>0</v>
      </c>
      <c r="Z53" s="18">
        <f t="shared" si="24"/>
        <v>0</v>
      </c>
      <c r="AA53" s="18">
        <f t="shared" ref="X53:AA55" si="25">AA54</f>
        <v>604464.1</v>
      </c>
    </row>
    <row r="54" spans="1:27" ht="15.75" hidden="1">
      <c r="A54" s="16" t="s">
        <v>29</v>
      </c>
      <c r="B54" s="17" t="s">
        <v>13</v>
      </c>
      <c r="C54" s="17" t="s">
        <v>14</v>
      </c>
      <c r="D54" s="17" t="s">
        <v>76</v>
      </c>
      <c r="E54" s="17" t="s">
        <v>39</v>
      </c>
      <c r="F54" s="17" t="s">
        <v>81</v>
      </c>
      <c r="G54" s="17" t="s">
        <v>87</v>
      </c>
      <c r="H54" s="17"/>
      <c r="I54" s="17" t="s">
        <v>31</v>
      </c>
      <c r="J54" s="18">
        <v>552158</v>
      </c>
      <c r="K54" s="18">
        <f t="shared" si="24"/>
        <v>577396.80000000005</v>
      </c>
      <c r="L54" s="9">
        <f t="shared" si="1"/>
        <v>25238.800000000047</v>
      </c>
      <c r="M54" s="18">
        <f t="shared" si="24"/>
        <v>14350.3</v>
      </c>
      <c r="N54" s="18">
        <f t="shared" si="24"/>
        <v>0</v>
      </c>
      <c r="O54" s="18">
        <f t="shared" si="24"/>
        <v>0</v>
      </c>
      <c r="P54" s="18">
        <f t="shared" si="24"/>
        <v>0</v>
      </c>
      <c r="Q54" s="18">
        <f t="shared" si="24"/>
        <v>577396.80000000005</v>
      </c>
      <c r="R54" s="19">
        <v>563349.30000000005</v>
      </c>
      <c r="S54" s="18">
        <f t="shared" si="24"/>
        <v>598190.19999999995</v>
      </c>
      <c r="T54" s="18">
        <f t="shared" si="3"/>
        <v>34840.899999999907</v>
      </c>
      <c r="U54" s="18">
        <f t="shared" si="24"/>
        <v>0</v>
      </c>
      <c r="V54" s="18">
        <f t="shared" si="24"/>
        <v>0</v>
      </c>
      <c r="W54" s="18">
        <f t="shared" si="24"/>
        <v>598190.19999999995</v>
      </c>
      <c r="X54" s="18">
        <f t="shared" si="25"/>
        <v>604464.1</v>
      </c>
      <c r="Y54" s="18">
        <f t="shared" si="25"/>
        <v>0</v>
      </c>
      <c r="Z54" s="18">
        <f t="shared" si="25"/>
        <v>0</v>
      </c>
      <c r="AA54" s="18">
        <f t="shared" si="25"/>
        <v>604464.1</v>
      </c>
    </row>
    <row r="55" spans="1:27" ht="31.5" hidden="1">
      <c r="A55" s="16" t="s">
        <v>88</v>
      </c>
      <c r="B55" s="17" t="s">
        <v>13</v>
      </c>
      <c r="C55" s="17" t="s">
        <v>14</v>
      </c>
      <c r="D55" s="17" t="s">
        <v>76</v>
      </c>
      <c r="E55" s="17" t="s">
        <v>39</v>
      </c>
      <c r="F55" s="17" t="s">
        <v>81</v>
      </c>
      <c r="G55" s="17" t="s">
        <v>87</v>
      </c>
      <c r="H55" s="17"/>
      <c r="I55" s="17" t="s">
        <v>48</v>
      </c>
      <c r="J55" s="18">
        <v>552158</v>
      </c>
      <c r="K55" s="18">
        <f t="shared" si="24"/>
        <v>577396.80000000005</v>
      </c>
      <c r="L55" s="9">
        <f t="shared" si="1"/>
        <v>25238.800000000047</v>
      </c>
      <c r="M55" s="18">
        <f t="shared" si="24"/>
        <v>14350.3</v>
      </c>
      <c r="N55" s="18">
        <f t="shared" si="24"/>
        <v>0</v>
      </c>
      <c r="O55" s="18">
        <f t="shared" si="24"/>
        <v>0</v>
      </c>
      <c r="P55" s="18">
        <f t="shared" si="24"/>
        <v>0</v>
      </c>
      <c r="Q55" s="18">
        <f t="shared" si="24"/>
        <v>577396.80000000005</v>
      </c>
      <c r="R55" s="19">
        <v>563349.30000000005</v>
      </c>
      <c r="S55" s="18">
        <f t="shared" si="24"/>
        <v>598190.19999999995</v>
      </c>
      <c r="T55" s="18">
        <f t="shared" si="3"/>
        <v>34840.899999999907</v>
      </c>
      <c r="U55" s="18">
        <f t="shared" si="24"/>
        <v>0</v>
      </c>
      <c r="V55" s="18">
        <f t="shared" si="24"/>
        <v>0</v>
      </c>
      <c r="W55" s="18">
        <f t="shared" si="24"/>
        <v>598190.19999999995</v>
      </c>
      <c r="X55" s="18">
        <f t="shared" si="25"/>
        <v>604464.1</v>
      </c>
      <c r="Y55" s="18">
        <f t="shared" si="25"/>
        <v>0</v>
      </c>
      <c r="Z55" s="18">
        <f t="shared" si="25"/>
        <v>0</v>
      </c>
      <c r="AA55" s="18">
        <f t="shared" si="25"/>
        <v>604464.1</v>
      </c>
    </row>
    <row r="56" spans="1:27" ht="47.25" hidden="1">
      <c r="A56" s="16" t="s">
        <v>89</v>
      </c>
      <c r="B56" s="17" t="s">
        <v>13</v>
      </c>
      <c r="C56" s="17" t="s">
        <v>14</v>
      </c>
      <c r="D56" s="17" t="s">
        <v>76</v>
      </c>
      <c r="E56" s="17" t="s">
        <v>39</v>
      </c>
      <c r="F56" s="17" t="s">
        <v>81</v>
      </c>
      <c r="G56" s="17" t="s">
        <v>87</v>
      </c>
      <c r="H56" s="17"/>
      <c r="I56" s="17" t="s">
        <v>50</v>
      </c>
      <c r="J56" s="18">
        <v>552158</v>
      </c>
      <c r="K56" s="18">
        <v>577396.80000000005</v>
      </c>
      <c r="L56" s="9">
        <f t="shared" si="1"/>
        <v>25238.800000000047</v>
      </c>
      <c r="M56" s="18">
        <v>14350.3</v>
      </c>
      <c r="N56" s="18"/>
      <c r="O56" s="18"/>
      <c r="P56" s="18"/>
      <c r="Q56" s="18">
        <f>K56+N56+O56</f>
        <v>577396.80000000005</v>
      </c>
      <c r="R56" s="19">
        <v>563349.30000000005</v>
      </c>
      <c r="S56" s="18">
        <v>598190.19999999995</v>
      </c>
      <c r="T56" s="18">
        <f t="shared" si="3"/>
        <v>34840.899999999907</v>
      </c>
      <c r="U56" s="18"/>
      <c r="V56" s="18"/>
      <c r="W56" s="18">
        <f>S56+U56+V56</f>
        <v>598190.19999999995</v>
      </c>
      <c r="X56" s="18">
        <v>604464.1</v>
      </c>
      <c r="Y56" s="18"/>
      <c r="Z56" s="18"/>
      <c r="AA56" s="20">
        <f>X56+Y56+Z56</f>
        <v>604464.1</v>
      </c>
    </row>
    <row r="57" spans="1:27" ht="15.75" hidden="1">
      <c r="A57" s="16" t="s">
        <v>36</v>
      </c>
      <c r="B57" s="17" t="s">
        <v>13</v>
      </c>
      <c r="C57" s="17" t="s">
        <v>14</v>
      </c>
      <c r="D57" s="17" t="s">
        <v>76</v>
      </c>
      <c r="E57" s="17" t="s">
        <v>39</v>
      </c>
      <c r="F57" s="17" t="s">
        <v>81</v>
      </c>
      <c r="G57" s="17" t="s">
        <v>87</v>
      </c>
      <c r="H57" s="17"/>
      <c r="I57" s="17" t="s">
        <v>37</v>
      </c>
      <c r="J57" s="18">
        <v>552158</v>
      </c>
      <c r="K57" s="18">
        <f t="shared" ref="K57:Q57" si="26">K54</f>
        <v>577396.80000000005</v>
      </c>
      <c r="L57" s="9">
        <f t="shared" si="1"/>
        <v>25238.800000000047</v>
      </c>
      <c r="M57" s="18">
        <f t="shared" si="26"/>
        <v>14350.3</v>
      </c>
      <c r="N57" s="18">
        <f t="shared" si="26"/>
        <v>0</v>
      </c>
      <c r="O57" s="18">
        <f t="shared" si="26"/>
        <v>0</v>
      </c>
      <c r="P57" s="18">
        <f t="shared" si="26"/>
        <v>0</v>
      </c>
      <c r="Q57" s="18">
        <f t="shared" si="26"/>
        <v>577396.80000000005</v>
      </c>
      <c r="R57" s="19">
        <v>563349.30000000005</v>
      </c>
      <c r="S57" s="18">
        <f t="shared" ref="S57:AA57" si="27">S54</f>
        <v>598190.19999999995</v>
      </c>
      <c r="T57" s="18">
        <f t="shared" si="3"/>
        <v>34840.899999999907</v>
      </c>
      <c r="U57" s="18">
        <f t="shared" si="27"/>
        <v>0</v>
      </c>
      <c r="V57" s="18">
        <f t="shared" si="27"/>
        <v>0</v>
      </c>
      <c r="W57" s="18">
        <f t="shared" si="27"/>
        <v>598190.19999999995</v>
      </c>
      <c r="X57" s="18">
        <f t="shared" si="27"/>
        <v>604464.1</v>
      </c>
      <c r="Y57" s="18">
        <f t="shared" si="27"/>
        <v>0</v>
      </c>
      <c r="Z57" s="18">
        <f t="shared" si="27"/>
        <v>0</v>
      </c>
      <c r="AA57" s="18">
        <f t="shared" si="27"/>
        <v>604464.1</v>
      </c>
    </row>
    <row r="58" spans="1:27" ht="31.5" hidden="1">
      <c r="A58" s="16" t="s">
        <v>90</v>
      </c>
      <c r="B58" s="17" t="s">
        <v>13</v>
      </c>
      <c r="C58" s="17" t="s">
        <v>14</v>
      </c>
      <c r="D58" s="17" t="s">
        <v>76</v>
      </c>
      <c r="E58" s="17" t="s">
        <v>39</v>
      </c>
      <c r="F58" s="17" t="s">
        <v>81</v>
      </c>
      <c r="G58" s="17" t="s">
        <v>91</v>
      </c>
      <c r="H58" s="17"/>
      <c r="I58" s="17"/>
      <c r="J58" s="18">
        <v>30995.8</v>
      </c>
      <c r="K58" s="18">
        <f>K62</f>
        <v>30891</v>
      </c>
      <c r="L58" s="9">
        <f t="shared" si="1"/>
        <v>-104.79999999999927</v>
      </c>
      <c r="M58" s="18">
        <f>M62</f>
        <v>408.6</v>
      </c>
      <c r="N58" s="18">
        <f>N62</f>
        <v>0</v>
      </c>
      <c r="O58" s="18"/>
      <c r="P58" s="18">
        <f>P62</f>
        <v>0</v>
      </c>
      <c r="Q58" s="18">
        <f t="shared" si="10"/>
        <v>30891</v>
      </c>
      <c r="R58" s="19">
        <v>30995.8</v>
      </c>
      <c r="S58" s="18">
        <f>S62</f>
        <v>32390.400000000001</v>
      </c>
      <c r="T58" s="18">
        <f t="shared" si="3"/>
        <v>1394.6000000000022</v>
      </c>
      <c r="U58" s="18">
        <f>U62</f>
        <v>0</v>
      </c>
      <c r="V58" s="18"/>
      <c r="W58" s="18">
        <f t="shared" si="4"/>
        <v>32390.400000000001</v>
      </c>
      <c r="X58" s="18">
        <f>X62</f>
        <v>33876.400000000001</v>
      </c>
      <c r="Y58" s="18">
        <f>Y62</f>
        <v>0</v>
      </c>
      <c r="Z58" s="18"/>
      <c r="AA58" s="20">
        <f t="shared" si="5"/>
        <v>33876.400000000001</v>
      </c>
    </row>
    <row r="59" spans="1:27" ht="15.75" hidden="1">
      <c r="A59" s="16" t="s">
        <v>29</v>
      </c>
      <c r="B59" s="17" t="s">
        <v>13</v>
      </c>
      <c r="C59" s="17" t="s">
        <v>14</v>
      </c>
      <c r="D59" s="17" t="s">
        <v>76</v>
      </c>
      <c r="E59" s="17" t="s">
        <v>39</v>
      </c>
      <c r="F59" s="17" t="s">
        <v>81</v>
      </c>
      <c r="G59" s="17" t="s">
        <v>91</v>
      </c>
      <c r="H59" s="17"/>
      <c r="I59" s="17" t="s">
        <v>31</v>
      </c>
      <c r="J59" s="18">
        <v>30995.8</v>
      </c>
      <c r="K59" s="18">
        <f>K60</f>
        <v>30891</v>
      </c>
      <c r="L59" s="9">
        <f t="shared" si="1"/>
        <v>-104.79999999999927</v>
      </c>
      <c r="M59" s="18">
        <f>M60</f>
        <v>408.6</v>
      </c>
      <c r="N59" s="18">
        <f>N60</f>
        <v>0</v>
      </c>
      <c r="O59" s="18"/>
      <c r="P59" s="18">
        <f>P60</f>
        <v>0</v>
      </c>
      <c r="Q59" s="18">
        <f t="shared" si="10"/>
        <v>30891</v>
      </c>
      <c r="R59" s="19">
        <v>30995.8</v>
      </c>
      <c r="S59" s="18">
        <f>S60</f>
        <v>32390.400000000001</v>
      </c>
      <c r="T59" s="18">
        <f t="shared" si="3"/>
        <v>1394.6000000000022</v>
      </c>
      <c r="U59" s="18">
        <f>U60</f>
        <v>0</v>
      </c>
      <c r="V59" s="18"/>
      <c r="W59" s="18">
        <f t="shared" si="4"/>
        <v>32390.400000000001</v>
      </c>
      <c r="X59" s="18">
        <f>X60</f>
        <v>33876.400000000001</v>
      </c>
      <c r="Y59" s="18">
        <f>Y60</f>
        <v>0</v>
      </c>
      <c r="Z59" s="18"/>
      <c r="AA59" s="20">
        <f t="shared" si="5"/>
        <v>33876.400000000001</v>
      </c>
    </row>
    <row r="60" spans="1:27" ht="31.5" hidden="1">
      <c r="A60" s="16" t="s">
        <v>88</v>
      </c>
      <c r="B60" s="17" t="s">
        <v>13</v>
      </c>
      <c r="C60" s="17" t="s">
        <v>14</v>
      </c>
      <c r="D60" s="17" t="s">
        <v>76</v>
      </c>
      <c r="E60" s="17" t="s">
        <v>39</v>
      </c>
      <c r="F60" s="17" t="s">
        <v>81</v>
      </c>
      <c r="G60" s="17" t="s">
        <v>91</v>
      </c>
      <c r="H60" s="17"/>
      <c r="I60" s="17" t="s">
        <v>48</v>
      </c>
      <c r="J60" s="18">
        <v>30995.8</v>
      </c>
      <c r="K60" s="18">
        <f>K61</f>
        <v>30891</v>
      </c>
      <c r="L60" s="9">
        <f t="shared" si="1"/>
        <v>-104.79999999999927</v>
      </c>
      <c r="M60" s="18">
        <f>M61</f>
        <v>408.6</v>
      </c>
      <c r="N60" s="18">
        <f>N61</f>
        <v>0</v>
      </c>
      <c r="O60" s="18"/>
      <c r="P60" s="18">
        <f>P61</f>
        <v>0</v>
      </c>
      <c r="Q60" s="18">
        <f t="shared" si="10"/>
        <v>30891</v>
      </c>
      <c r="R60" s="19">
        <v>30995.8</v>
      </c>
      <c r="S60" s="18">
        <f>S61</f>
        <v>32390.400000000001</v>
      </c>
      <c r="T60" s="18">
        <f t="shared" si="3"/>
        <v>1394.6000000000022</v>
      </c>
      <c r="U60" s="18">
        <f>U61</f>
        <v>0</v>
      </c>
      <c r="V60" s="18"/>
      <c r="W60" s="18">
        <f t="shared" si="4"/>
        <v>32390.400000000001</v>
      </c>
      <c r="X60" s="18">
        <f>X61</f>
        <v>33876.400000000001</v>
      </c>
      <c r="Y60" s="18">
        <f>Y61</f>
        <v>0</v>
      </c>
      <c r="Z60" s="18"/>
      <c r="AA60" s="20">
        <f t="shared" si="5"/>
        <v>33876.400000000001</v>
      </c>
    </row>
    <row r="61" spans="1:27" ht="47.25" hidden="1">
      <c r="A61" s="16" t="s">
        <v>89</v>
      </c>
      <c r="B61" s="17" t="s">
        <v>13</v>
      </c>
      <c r="C61" s="17" t="s">
        <v>14</v>
      </c>
      <c r="D61" s="17" t="s">
        <v>76</v>
      </c>
      <c r="E61" s="17" t="s">
        <v>39</v>
      </c>
      <c r="F61" s="17" t="s">
        <v>81</v>
      </c>
      <c r="G61" s="17" t="s">
        <v>91</v>
      </c>
      <c r="H61" s="17"/>
      <c r="I61" s="17" t="s">
        <v>50</v>
      </c>
      <c r="J61" s="18">
        <v>30995.8</v>
      </c>
      <c r="K61" s="18">
        <v>30891</v>
      </c>
      <c r="L61" s="9">
        <f t="shared" si="1"/>
        <v>-104.79999999999927</v>
      </c>
      <c r="M61" s="18">
        <v>408.6</v>
      </c>
      <c r="N61" s="18"/>
      <c r="O61" s="18"/>
      <c r="P61" s="18"/>
      <c r="Q61" s="18">
        <f t="shared" si="10"/>
        <v>30891</v>
      </c>
      <c r="R61" s="19">
        <v>30995.8</v>
      </c>
      <c r="S61" s="18">
        <v>32390.400000000001</v>
      </c>
      <c r="T61" s="18">
        <f t="shared" si="3"/>
        <v>1394.6000000000022</v>
      </c>
      <c r="U61" s="18"/>
      <c r="V61" s="18"/>
      <c r="W61" s="18">
        <f t="shared" si="4"/>
        <v>32390.400000000001</v>
      </c>
      <c r="X61" s="18">
        <v>33876.400000000001</v>
      </c>
      <c r="Y61" s="18"/>
      <c r="Z61" s="18"/>
      <c r="AA61" s="20">
        <f t="shared" si="5"/>
        <v>33876.400000000001</v>
      </c>
    </row>
    <row r="62" spans="1:27" ht="15.75" hidden="1">
      <c r="A62" s="16" t="s">
        <v>36</v>
      </c>
      <c r="B62" s="17" t="s">
        <v>13</v>
      </c>
      <c r="C62" s="17" t="s">
        <v>14</v>
      </c>
      <c r="D62" s="17" t="s">
        <v>76</v>
      </c>
      <c r="E62" s="17" t="s">
        <v>39</v>
      </c>
      <c r="F62" s="17" t="s">
        <v>81</v>
      </c>
      <c r="G62" s="17" t="s">
        <v>91</v>
      </c>
      <c r="H62" s="17"/>
      <c r="I62" s="17" t="s">
        <v>37</v>
      </c>
      <c r="J62" s="18">
        <v>30995.8</v>
      </c>
      <c r="K62" s="18">
        <f>K59</f>
        <v>30891</v>
      </c>
      <c r="L62" s="9">
        <f t="shared" si="1"/>
        <v>-104.79999999999927</v>
      </c>
      <c r="M62" s="18">
        <f>M59</f>
        <v>408.6</v>
      </c>
      <c r="N62" s="18">
        <f>N59</f>
        <v>0</v>
      </c>
      <c r="O62" s="18"/>
      <c r="P62" s="18">
        <f>P59</f>
        <v>0</v>
      </c>
      <c r="Q62" s="18">
        <f t="shared" si="10"/>
        <v>30891</v>
      </c>
      <c r="R62" s="19">
        <v>30995.8</v>
      </c>
      <c r="S62" s="18">
        <f>S59</f>
        <v>32390.400000000001</v>
      </c>
      <c r="T62" s="18">
        <f t="shared" si="3"/>
        <v>1394.6000000000022</v>
      </c>
      <c r="U62" s="18">
        <f>U59</f>
        <v>0</v>
      </c>
      <c r="V62" s="18"/>
      <c r="W62" s="18">
        <f t="shared" si="4"/>
        <v>32390.400000000001</v>
      </c>
      <c r="X62" s="18">
        <f>X59</f>
        <v>33876.400000000001</v>
      </c>
      <c r="Y62" s="18">
        <f>Y59</f>
        <v>0</v>
      </c>
      <c r="Z62" s="18"/>
      <c r="AA62" s="20">
        <f t="shared" si="5"/>
        <v>33876.400000000001</v>
      </c>
    </row>
    <row r="63" spans="1:27" ht="173.25">
      <c r="A63" s="16" t="s">
        <v>92</v>
      </c>
      <c r="B63" s="17" t="s">
        <v>13</v>
      </c>
      <c r="C63" s="17" t="s">
        <v>14</v>
      </c>
      <c r="D63" s="17" t="s">
        <v>76</v>
      </c>
      <c r="E63" s="17" t="s">
        <v>39</v>
      </c>
      <c r="F63" s="17" t="s">
        <v>314</v>
      </c>
      <c r="G63" s="17"/>
      <c r="H63" s="17"/>
      <c r="I63" s="17"/>
      <c r="J63" s="18">
        <v>6638</v>
      </c>
      <c r="K63" s="18">
        <f>K64</f>
        <v>5424.7</v>
      </c>
      <c r="L63" s="9">
        <f t="shared" si="1"/>
        <v>-1213.3000000000002</v>
      </c>
      <c r="M63" s="18">
        <f>M64</f>
        <v>0</v>
      </c>
      <c r="N63" s="18">
        <f>N64</f>
        <v>0</v>
      </c>
      <c r="O63" s="18"/>
      <c r="P63" s="18">
        <f>P64</f>
        <v>0</v>
      </c>
      <c r="Q63" s="18">
        <v>5756.6</v>
      </c>
      <c r="R63" s="19">
        <v>6969.9</v>
      </c>
      <c r="S63" s="18">
        <f>S64</f>
        <v>5756.6</v>
      </c>
      <c r="T63" s="18">
        <f t="shared" si="3"/>
        <v>-1213.2999999999993</v>
      </c>
      <c r="U63" s="18">
        <f>U64</f>
        <v>0</v>
      </c>
      <c r="V63" s="18"/>
      <c r="W63" s="18">
        <v>5756.6</v>
      </c>
      <c r="X63" s="18">
        <f>X64</f>
        <v>5756.6</v>
      </c>
      <c r="Y63" s="18">
        <f>Y64</f>
        <v>0</v>
      </c>
      <c r="Z63" s="18"/>
      <c r="AA63" s="20">
        <f t="shared" si="5"/>
        <v>5756.6</v>
      </c>
    </row>
    <row r="64" spans="1:27" s="15" customFormat="1" ht="63" hidden="1">
      <c r="A64" s="24" t="s">
        <v>94</v>
      </c>
      <c r="B64" s="25" t="s">
        <v>13</v>
      </c>
      <c r="C64" s="25" t="s">
        <v>14</v>
      </c>
      <c r="D64" s="25" t="s">
        <v>76</v>
      </c>
      <c r="E64" s="25" t="s">
        <v>39</v>
      </c>
      <c r="F64" s="25" t="s">
        <v>93</v>
      </c>
      <c r="G64" s="25" t="s">
        <v>95</v>
      </c>
      <c r="H64" s="25"/>
      <c r="I64" s="25"/>
      <c r="J64" s="22">
        <v>6638</v>
      </c>
      <c r="K64" s="22">
        <f>K68</f>
        <v>5424.7</v>
      </c>
      <c r="L64" s="9">
        <f t="shared" si="1"/>
        <v>-1213.3000000000002</v>
      </c>
      <c r="M64" s="22">
        <f>M68</f>
        <v>0</v>
      </c>
      <c r="N64" s="22">
        <f>N68</f>
        <v>0</v>
      </c>
      <c r="O64" s="22"/>
      <c r="P64" s="22">
        <f>P68</f>
        <v>0</v>
      </c>
      <c r="Q64" s="18">
        <f t="shared" si="10"/>
        <v>5424.7</v>
      </c>
      <c r="R64" s="19">
        <v>6969.9</v>
      </c>
      <c r="S64" s="22">
        <f>S68</f>
        <v>5756.6</v>
      </c>
      <c r="T64" s="18">
        <f t="shared" si="3"/>
        <v>-1213.2999999999993</v>
      </c>
      <c r="U64" s="22">
        <f>U68</f>
        <v>0</v>
      </c>
      <c r="V64" s="22"/>
      <c r="W64" s="18">
        <f t="shared" si="4"/>
        <v>5756.6</v>
      </c>
      <c r="X64" s="22">
        <f>X68</f>
        <v>5756.6</v>
      </c>
      <c r="Y64" s="22">
        <f>Y68</f>
        <v>0</v>
      </c>
      <c r="Z64" s="22"/>
      <c r="AA64" s="20">
        <f t="shared" si="5"/>
        <v>5756.6</v>
      </c>
    </row>
    <row r="65" spans="1:27" ht="15.75" hidden="1">
      <c r="A65" s="16" t="s">
        <v>29</v>
      </c>
      <c r="B65" s="17" t="s">
        <v>13</v>
      </c>
      <c r="C65" s="17" t="s">
        <v>14</v>
      </c>
      <c r="D65" s="17" t="s">
        <v>76</v>
      </c>
      <c r="E65" s="17" t="s">
        <v>39</v>
      </c>
      <c r="F65" s="17" t="s">
        <v>93</v>
      </c>
      <c r="G65" s="17" t="s">
        <v>95</v>
      </c>
      <c r="H65" s="17"/>
      <c r="I65" s="17" t="s">
        <v>31</v>
      </c>
      <c r="J65" s="18">
        <v>6638</v>
      </c>
      <c r="K65" s="18">
        <f>K66</f>
        <v>5424.7</v>
      </c>
      <c r="L65" s="9">
        <f t="shared" si="1"/>
        <v>-1213.3000000000002</v>
      </c>
      <c r="M65" s="18">
        <f>M66</f>
        <v>0</v>
      </c>
      <c r="N65" s="18">
        <f>N66</f>
        <v>0</v>
      </c>
      <c r="O65" s="18"/>
      <c r="P65" s="18">
        <f>P66</f>
        <v>0</v>
      </c>
      <c r="Q65" s="18">
        <f t="shared" si="10"/>
        <v>5424.7</v>
      </c>
      <c r="R65" s="19">
        <v>6969.9</v>
      </c>
      <c r="S65" s="18">
        <f>S66</f>
        <v>5756.6</v>
      </c>
      <c r="T65" s="18">
        <f t="shared" si="3"/>
        <v>-1213.2999999999993</v>
      </c>
      <c r="U65" s="18">
        <f>U66</f>
        <v>0</v>
      </c>
      <c r="V65" s="18"/>
      <c r="W65" s="18">
        <f t="shared" si="4"/>
        <v>5756.6</v>
      </c>
      <c r="X65" s="18">
        <f>X66</f>
        <v>5756.6</v>
      </c>
      <c r="Y65" s="18">
        <f>Y66</f>
        <v>0</v>
      </c>
      <c r="Z65" s="18"/>
      <c r="AA65" s="20">
        <f t="shared" si="5"/>
        <v>5756.6</v>
      </c>
    </row>
    <row r="66" spans="1:27" ht="15.75" hidden="1">
      <c r="A66" s="16" t="s">
        <v>96</v>
      </c>
      <c r="B66" s="17" t="s">
        <v>13</v>
      </c>
      <c r="C66" s="17" t="s">
        <v>14</v>
      </c>
      <c r="D66" s="17" t="s">
        <v>76</v>
      </c>
      <c r="E66" s="17" t="s">
        <v>39</v>
      </c>
      <c r="F66" s="17" t="s">
        <v>93</v>
      </c>
      <c r="G66" s="17" t="s">
        <v>95</v>
      </c>
      <c r="H66" s="17"/>
      <c r="I66" s="17" t="s">
        <v>97</v>
      </c>
      <c r="J66" s="18">
        <v>6638</v>
      </c>
      <c r="K66" s="18">
        <f>K67</f>
        <v>5424.7</v>
      </c>
      <c r="L66" s="9">
        <f t="shared" si="1"/>
        <v>-1213.3000000000002</v>
      </c>
      <c r="M66" s="18">
        <f>M67</f>
        <v>0</v>
      </c>
      <c r="N66" s="18">
        <f>N67</f>
        <v>0</v>
      </c>
      <c r="O66" s="18"/>
      <c r="P66" s="18">
        <f>P67</f>
        <v>0</v>
      </c>
      <c r="Q66" s="18">
        <f t="shared" si="10"/>
        <v>5424.7</v>
      </c>
      <c r="R66" s="19">
        <v>6969.9</v>
      </c>
      <c r="S66" s="18">
        <f>S67</f>
        <v>5756.6</v>
      </c>
      <c r="T66" s="18">
        <f t="shared" si="3"/>
        <v>-1213.2999999999993</v>
      </c>
      <c r="U66" s="18">
        <f>U67</f>
        <v>0</v>
      </c>
      <c r="V66" s="18"/>
      <c r="W66" s="18">
        <f t="shared" si="4"/>
        <v>5756.6</v>
      </c>
      <c r="X66" s="18">
        <f>X67</f>
        <v>5756.6</v>
      </c>
      <c r="Y66" s="18">
        <f>Y67</f>
        <v>0</v>
      </c>
      <c r="Z66" s="18"/>
      <c r="AA66" s="20">
        <f t="shared" si="5"/>
        <v>5756.6</v>
      </c>
    </row>
    <row r="67" spans="1:27" ht="31.5" hidden="1">
      <c r="A67" s="16" t="s">
        <v>98</v>
      </c>
      <c r="B67" s="17" t="s">
        <v>13</v>
      </c>
      <c r="C67" s="17" t="s">
        <v>14</v>
      </c>
      <c r="D67" s="17" t="s">
        <v>76</v>
      </c>
      <c r="E67" s="17" t="s">
        <v>39</v>
      </c>
      <c r="F67" s="17" t="s">
        <v>93</v>
      </c>
      <c r="G67" s="17" t="s">
        <v>95</v>
      </c>
      <c r="H67" s="17"/>
      <c r="I67" s="17" t="s">
        <v>99</v>
      </c>
      <c r="J67" s="18">
        <v>6638</v>
      </c>
      <c r="K67" s="18">
        <v>5424.7</v>
      </c>
      <c r="L67" s="9">
        <f t="shared" si="1"/>
        <v>-1213.3000000000002</v>
      </c>
      <c r="M67" s="18">
        <v>0</v>
      </c>
      <c r="N67" s="18"/>
      <c r="O67" s="18"/>
      <c r="P67" s="18">
        <v>0</v>
      </c>
      <c r="Q67" s="18">
        <f t="shared" si="10"/>
        <v>5424.7</v>
      </c>
      <c r="R67" s="19">
        <v>6969.9</v>
      </c>
      <c r="S67" s="18">
        <v>5756.6</v>
      </c>
      <c r="T67" s="18">
        <f t="shared" si="3"/>
        <v>-1213.2999999999993</v>
      </c>
      <c r="U67" s="18"/>
      <c r="V67" s="18"/>
      <c r="W67" s="18">
        <f t="shared" si="4"/>
        <v>5756.6</v>
      </c>
      <c r="X67" s="18">
        <v>5756.6</v>
      </c>
      <c r="Y67" s="18"/>
      <c r="Z67" s="18"/>
      <c r="AA67" s="20">
        <f t="shared" si="5"/>
        <v>5756.6</v>
      </c>
    </row>
    <row r="68" spans="1:27" ht="15.75" hidden="1">
      <c r="A68" s="16" t="s">
        <v>36</v>
      </c>
      <c r="B68" s="17" t="s">
        <v>13</v>
      </c>
      <c r="C68" s="17" t="s">
        <v>14</v>
      </c>
      <c r="D68" s="17" t="s">
        <v>76</v>
      </c>
      <c r="E68" s="17" t="s">
        <v>39</v>
      </c>
      <c r="F68" s="17" t="s">
        <v>93</v>
      </c>
      <c r="G68" s="17" t="s">
        <v>95</v>
      </c>
      <c r="H68" s="17"/>
      <c r="I68" s="17" t="s">
        <v>37</v>
      </c>
      <c r="J68" s="18">
        <v>6638</v>
      </c>
      <c r="K68" s="18">
        <f>K65</f>
        <v>5424.7</v>
      </c>
      <c r="L68" s="9">
        <f t="shared" si="1"/>
        <v>-1213.3000000000002</v>
      </c>
      <c r="M68" s="18">
        <f>M65</f>
        <v>0</v>
      </c>
      <c r="N68" s="18">
        <f>N65</f>
        <v>0</v>
      </c>
      <c r="O68" s="18"/>
      <c r="P68" s="18">
        <f>P65</f>
        <v>0</v>
      </c>
      <c r="Q68" s="18">
        <f t="shared" si="10"/>
        <v>5424.7</v>
      </c>
      <c r="R68" s="19">
        <v>6969.9</v>
      </c>
      <c r="S68" s="18">
        <f>S65</f>
        <v>5756.6</v>
      </c>
      <c r="T68" s="18">
        <f t="shared" si="3"/>
        <v>-1213.2999999999993</v>
      </c>
      <c r="U68" s="18">
        <f>U65</f>
        <v>0</v>
      </c>
      <c r="V68" s="18"/>
      <c r="W68" s="18">
        <f t="shared" si="4"/>
        <v>5756.6</v>
      </c>
      <c r="X68" s="18">
        <f>X65</f>
        <v>5756.6</v>
      </c>
      <c r="Y68" s="18">
        <f>Y65</f>
        <v>0</v>
      </c>
      <c r="Z68" s="18"/>
      <c r="AA68" s="20">
        <f t="shared" si="5"/>
        <v>5756.6</v>
      </c>
    </row>
    <row r="69" spans="1:27" ht="47.25" hidden="1">
      <c r="A69" s="16" t="s">
        <v>100</v>
      </c>
      <c r="B69" s="17" t="s">
        <v>13</v>
      </c>
      <c r="C69" s="17" t="s">
        <v>14</v>
      </c>
      <c r="D69" s="17" t="s">
        <v>76</v>
      </c>
      <c r="E69" s="17" t="s">
        <v>101</v>
      </c>
      <c r="F69" s="17"/>
      <c r="G69" s="17"/>
      <c r="H69" s="17"/>
      <c r="I69" s="17"/>
      <c r="J69" s="18"/>
      <c r="K69" s="18" t="e">
        <f t="shared" ref="K69:P70" si="28">K70</f>
        <v>#REF!</v>
      </c>
      <c r="L69" s="9" t="e">
        <f t="shared" si="1"/>
        <v>#REF!</v>
      </c>
      <c r="M69" s="18" t="e">
        <f t="shared" si="28"/>
        <v>#REF!</v>
      </c>
      <c r="N69" s="18" t="e">
        <f t="shared" si="28"/>
        <v>#REF!</v>
      </c>
      <c r="O69" s="18"/>
      <c r="P69" s="18" t="e">
        <f t="shared" si="28"/>
        <v>#REF!</v>
      </c>
      <c r="Q69" s="18" t="e">
        <f t="shared" si="10"/>
        <v>#REF!</v>
      </c>
      <c r="R69" s="19"/>
      <c r="S69" s="18" t="e">
        <f>S70</f>
        <v>#REF!</v>
      </c>
      <c r="T69" s="18" t="e">
        <f t="shared" si="3"/>
        <v>#REF!</v>
      </c>
      <c r="U69" s="18" t="e">
        <f>U70</f>
        <v>#REF!</v>
      </c>
      <c r="V69" s="18"/>
      <c r="W69" s="18" t="e">
        <f t="shared" si="4"/>
        <v>#REF!</v>
      </c>
      <c r="X69" s="18" t="e">
        <f>X70</f>
        <v>#REF!</v>
      </c>
      <c r="Y69" s="18" t="e">
        <f>Y70</f>
        <v>#REF!</v>
      </c>
      <c r="Z69" s="18"/>
      <c r="AA69" s="20" t="e">
        <f t="shared" si="5"/>
        <v>#REF!</v>
      </c>
    </row>
    <row r="70" spans="1:27" ht="63" hidden="1">
      <c r="A70" s="16" t="s">
        <v>102</v>
      </c>
      <c r="B70" s="17" t="s">
        <v>13</v>
      </c>
      <c r="C70" s="17" t="s">
        <v>14</v>
      </c>
      <c r="D70" s="17" t="s">
        <v>76</v>
      </c>
      <c r="E70" s="17" t="s">
        <v>101</v>
      </c>
      <c r="F70" s="17" t="s">
        <v>103</v>
      </c>
      <c r="G70" s="17"/>
      <c r="H70" s="17"/>
      <c r="I70" s="17"/>
      <c r="J70" s="18"/>
      <c r="K70" s="18" t="e">
        <f t="shared" si="28"/>
        <v>#REF!</v>
      </c>
      <c r="L70" s="9" t="e">
        <f t="shared" si="1"/>
        <v>#REF!</v>
      </c>
      <c r="M70" s="18" t="e">
        <f t="shared" si="28"/>
        <v>#REF!</v>
      </c>
      <c r="N70" s="18" t="e">
        <f t="shared" si="28"/>
        <v>#REF!</v>
      </c>
      <c r="O70" s="18"/>
      <c r="P70" s="18" t="e">
        <f t="shared" si="28"/>
        <v>#REF!</v>
      </c>
      <c r="Q70" s="18" t="e">
        <f t="shared" si="10"/>
        <v>#REF!</v>
      </c>
      <c r="R70" s="19"/>
      <c r="S70" s="18" t="e">
        <f>S71</f>
        <v>#REF!</v>
      </c>
      <c r="T70" s="18" t="e">
        <f t="shared" si="3"/>
        <v>#REF!</v>
      </c>
      <c r="U70" s="18" t="e">
        <f>U71</f>
        <v>#REF!</v>
      </c>
      <c r="V70" s="18"/>
      <c r="W70" s="18" t="e">
        <f t="shared" si="4"/>
        <v>#REF!</v>
      </c>
      <c r="X70" s="18" t="e">
        <f>X71</f>
        <v>#REF!</v>
      </c>
      <c r="Y70" s="18" t="e">
        <f>Y71</f>
        <v>#REF!</v>
      </c>
      <c r="Z70" s="18"/>
      <c r="AA70" s="20" t="e">
        <f t="shared" si="5"/>
        <v>#REF!</v>
      </c>
    </row>
    <row r="71" spans="1:27" ht="31.5" hidden="1">
      <c r="A71" s="16" t="s">
        <v>64</v>
      </c>
      <c r="B71" s="17" t="s">
        <v>13</v>
      </c>
      <c r="C71" s="17" t="s">
        <v>14</v>
      </c>
      <c r="D71" s="17" t="s">
        <v>76</v>
      </c>
      <c r="E71" s="17" t="s">
        <v>101</v>
      </c>
      <c r="F71" s="17" t="s">
        <v>103</v>
      </c>
      <c r="G71" s="17" t="s">
        <v>65</v>
      </c>
      <c r="H71" s="17"/>
      <c r="I71" s="17"/>
      <c r="J71" s="18"/>
      <c r="K71" s="18" t="e">
        <f>K75</f>
        <v>#REF!</v>
      </c>
      <c r="L71" s="9" t="e">
        <f t="shared" ref="L71:L138" si="29">K71-J71</f>
        <v>#REF!</v>
      </c>
      <c r="M71" s="18" t="e">
        <f>M75</f>
        <v>#REF!</v>
      </c>
      <c r="N71" s="18" t="e">
        <f>N75</f>
        <v>#REF!</v>
      </c>
      <c r="O71" s="18"/>
      <c r="P71" s="18" t="e">
        <f>P75</f>
        <v>#REF!</v>
      </c>
      <c r="Q71" s="18" t="e">
        <f t="shared" si="10"/>
        <v>#REF!</v>
      </c>
      <c r="R71" s="19"/>
      <c r="S71" s="18" t="e">
        <f>S75</f>
        <v>#REF!</v>
      </c>
      <c r="T71" s="18" t="e">
        <f t="shared" ref="T71:T138" si="30">S71-R71</f>
        <v>#REF!</v>
      </c>
      <c r="U71" s="18" t="e">
        <f>U75</f>
        <v>#REF!</v>
      </c>
      <c r="V71" s="18"/>
      <c r="W71" s="18" t="e">
        <f t="shared" si="4"/>
        <v>#REF!</v>
      </c>
      <c r="X71" s="18" t="e">
        <f>X75</f>
        <v>#REF!</v>
      </c>
      <c r="Y71" s="18" t="e">
        <f>Y75</f>
        <v>#REF!</v>
      </c>
      <c r="Z71" s="18"/>
      <c r="AA71" s="20" t="e">
        <f t="shared" si="5"/>
        <v>#REF!</v>
      </c>
    </row>
    <row r="72" spans="1:27" ht="15.75" hidden="1">
      <c r="A72" s="16" t="s">
        <v>29</v>
      </c>
      <c r="B72" s="17" t="s">
        <v>13</v>
      </c>
      <c r="C72" s="17" t="s">
        <v>14</v>
      </c>
      <c r="D72" s="17" t="s">
        <v>76</v>
      </c>
      <c r="E72" s="17" t="s">
        <v>101</v>
      </c>
      <c r="F72" s="17" t="s">
        <v>103</v>
      </c>
      <c r="G72" s="17" t="s">
        <v>65</v>
      </c>
      <c r="H72" s="17"/>
      <c r="I72" s="17" t="s">
        <v>31</v>
      </c>
      <c r="J72" s="18"/>
      <c r="K72" s="18" t="e">
        <f t="shared" ref="K72:P73" si="31">K73</f>
        <v>#REF!</v>
      </c>
      <c r="L72" s="9" t="e">
        <f t="shared" si="29"/>
        <v>#REF!</v>
      </c>
      <c r="M72" s="18" t="e">
        <f t="shared" si="31"/>
        <v>#REF!</v>
      </c>
      <c r="N72" s="18" t="e">
        <f t="shared" si="31"/>
        <v>#REF!</v>
      </c>
      <c r="O72" s="18"/>
      <c r="P72" s="18" t="e">
        <f t="shared" si="31"/>
        <v>#REF!</v>
      </c>
      <c r="Q72" s="18" t="e">
        <f t="shared" si="10"/>
        <v>#REF!</v>
      </c>
      <c r="R72" s="19"/>
      <c r="S72" s="18" t="e">
        <f>S73</f>
        <v>#REF!</v>
      </c>
      <c r="T72" s="18" t="e">
        <f t="shared" si="30"/>
        <v>#REF!</v>
      </c>
      <c r="U72" s="18" t="e">
        <f>U73</f>
        <v>#REF!</v>
      </c>
      <c r="V72" s="18"/>
      <c r="W72" s="18" t="e">
        <f t="shared" ref="W72:W132" si="32">S72+U72</f>
        <v>#REF!</v>
      </c>
      <c r="X72" s="18" t="e">
        <f>X73</f>
        <v>#REF!</v>
      </c>
      <c r="Y72" s="18" t="e">
        <f>Y73</f>
        <v>#REF!</v>
      </c>
      <c r="Z72" s="18"/>
      <c r="AA72" s="20" t="e">
        <f t="shared" ref="AA72:AA132" si="33">X72+Y72</f>
        <v>#REF!</v>
      </c>
    </row>
    <row r="73" spans="1:27" ht="15.75" hidden="1">
      <c r="A73" s="16" t="s">
        <v>52</v>
      </c>
      <c r="B73" s="17" t="s">
        <v>13</v>
      </c>
      <c r="C73" s="17" t="s">
        <v>14</v>
      </c>
      <c r="D73" s="17" t="s">
        <v>76</v>
      </c>
      <c r="E73" s="17" t="s">
        <v>101</v>
      </c>
      <c r="F73" s="17" t="s">
        <v>103</v>
      </c>
      <c r="G73" s="17" t="s">
        <v>65</v>
      </c>
      <c r="H73" s="17"/>
      <c r="I73" s="17" t="s">
        <v>53</v>
      </c>
      <c r="J73" s="18"/>
      <c r="K73" s="18" t="e">
        <f t="shared" si="31"/>
        <v>#REF!</v>
      </c>
      <c r="L73" s="9" t="e">
        <f t="shared" si="29"/>
        <v>#REF!</v>
      </c>
      <c r="M73" s="18" t="e">
        <f t="shared" si="31"/>
        <v>#REF!</v>
      </c>
      <c r="N73" s="18" t="e">
        <f t="shared" si="31"/>
        <v>#REF!</v>
      </c>
      <c r="O73" s="18"/>
      <c r="P73" s="18" t="e">
        <f t="shared" si="31"/>
        <v>#REF!</v>
      </c>
      <c r="Q73" s="18" t="e">
        <f t="shared" si="10"/>
        <v>#REF!</v>
      </c>
      <c r="R73" s="19"/>
      <c r="S73" s="18" t="e">
        <f>S74</f>
        <v>#REF!</v>
      </c>
      <c r="T73" s="18" t="e">
        <f t="shared" si="30"/>
        <v>#REF!</v>
      </c>
      <c r="U73" s="18" t="e">
        <f>U74</f>
        <v>#REF!</v>
      </c>
      <c r="V73" s="18"/>
      <c r="W73" s="18" t="e">
        <f t="shared" si="32"/>
        <v>#REF!</v>
      </c>
      <c r="X73" s="18" t="e">
        <f>X74</f>
        <v>#REF!</v>
      </c>
      <c r="Y73" s="18" t="e">
        <f>Y74</f>
        <v>#REF!</v>
      </c>
      <c r="Z73" s="18"/>
      <c r="AA73" s="20" t="e">
        <f t="shared" si="33"/>
        <v>#REF!</v>
      </c>
    </row>
    <row r="74" spans="1:27" ht="15.75" hidden="1">
      <c r="A74" s="16" t="s">
        <v>54</v>
      </c>
      <c r="B74" s="17" t="s">
        <v>13</v>
      </c>
      <c r="C74" s="17" t="s">
        <v>14</v>
      </c>
      <c r="D74" s="17" t="s">
        <v>76</v>
      </c>
      <c r="E74" s="17" t="s">
        <v>101</v>
      </c>
      <c r="F74" s="17" t="s">
        <v>103</v>
      </c>
      <c r="G74" s="17" t="s">
        <v>65</v>
      </c>
      <c r="H74" s="17"/>
      <c r="I74" s="17" t="s">
        <v>55</v>
      </c>
      <c r="J74" s="18"/>
      <c r="K74" s="18" t="e">
        <f>#REF!+#REF!</f>
        <v>#REF!</v>
      </c>
      <c r="L74" s="9" t="e">
        <f t="shared" si="29"/>
        <v>#REF!</v>
      </c>
      <c r="M74" s="18" t="e">
        <f>#REF!+J74</f>
        <v>#REF!</v>
      </c>
      <c r="N74" s="18" t="e">
        <f>#REF!+#REF!</f>
        <v>#REF!</v>
      </c>
      <c r="O74" s="18"/>
      <c r="P74" s="18" t="e">
        <f>#REF!+M74</f>
        <v>#REF!</v>
      </c>
      <c r="Q74" s="18" t="e">
        <f t="shared" si="10"/>
        <v>#REF!</v>
      </c>
      <c r="R74" s="19"/>
      <c r="S74" s="18" t="e">
        <f>N74+#REF!</f>
        <v>#REF!</v>
      </c>
      <c r="T74" s="18" t="e">
        <f t="shared" si="30"/>
        <v>#REF!</v>
      </c>
      <c r="U74" s="18" t="e">
        <f>P74+#REF!</f>
        <v>#REF!</v>
      </c>
      <c r="V74" s="18"/>
      <c r="W74" s="18" t="e">
        <f t="shared" si="32"/>
        <v>#REF!</v>
      </c>
      <c r="X74" s="18" t="e">
        <f>#REF!+#REF!</f>
        <v>#REF!</v>
      </c>
      <c r="Y74" s="18" t="e">
        <f>#REF!+#REF!</f>
        <v>#REF!</v>
      </c>
      <c r="Z74" s="18"/>
      <c r="AA74" s="20" t="e">
        <f t="shared" si="33"/>
        <v>#REF!</v>
      </c>
    </row>
    <row r="75" spans="1:27" ht="15.75" hidden="1">
      <c r="A75" s="16" t="s">
        <v>36</v>
      </c>
      <c r="B75" s="17" t="s">
        <v>13</v>
      </c>
      <c r="C75" s="17" t="s">
        <v>14</v>
      </c>
      <c r="D75" s="17" t="s">
        <v>76</v>
      </c>
      <c r="E75" s="17" t="s">
        <v>101</v>
      </c>
      <c r="F75" s="17" t="s">
        <v>103</v>
      </c>
      <c r="G75" s="17" t="s">
        <v>65</v>
      </c>
      <c r="H75" s="17"/>
      <c r="I75" s="17" t="s">
        <v>37</v>
      </c>
      <c r="J75" s="18"/>
      <c r="K75" s="18" t="e">
        <f>K72</f>
        <v>#REF!</v>
      </c>
      <c r="L75" s="9" t="e">
        <f t="shared" si="29"/>
        <v>#REF!</v>
      </c>
      <c r="M75" s="18" t="e">
        <f>M72</f>
        <v>#REF!</v>
      </c>
      <c r="N75" s="18" t="e">
        <f>N72</f>
        <v>#REF!</v>
      </c>
      <c r="O75" s="18"/>
      <c r="P75" s="18" t="e">
        <f>P72</f>
        <v>#REF!</v>
      </c>
      <c r="Q75" s="18" t="e">
        <f t="shared" si="10"/>
        <v>#REF!</v>
      </c>
      <c r="R75" s="19"/>
      <c r="S75" s="18" t="e">
        <f>S72</f>
        <v>#REF!</v>
      </c>
      <c r="T75" s="18" t="e">
        <f t="shared" si="30"/>
        <v>#REF!</v>
      </c>
      <c r="U75" s="18" t="e">
        <f>U72</f>
        <v>#REF!</v>
      </c>
      <c r="V75" s="18"/>
      <c r="W75" s="18" t="e">
        <f t="shared" si="32"/>
        <v>#REF!</v>
      </c>
      <c r="X75" s="18" t="e">
        <f>X72</f>
        <v>#REF!</v>
      </c>
      <c r="Y75" s="18" t="e">
        <f>Y72</f>
        <v>#REF!</v>
      </c>
      <c r="Z75" s="18"/>
      <c r="AA75" s="20" t="e">
        <f t="shared" si="33"/>
        <v>#REF!</v>
      </c>
    </row>
    <row r="76" spans="1:27" ht="63">
      <c r="A76" s="24" t="s">
        <v>106</v>
      </c>
      <c r="B76" s="17" t="s">
        <v>13</v>
      </c>
      <c r="C76" s="17" t="s">
        <v>14</v>
      </c>
      <c r="D76" s="17" t="s">
        <v>76</v>
      </c>
      <c r="E76" s="17" t="s">
        <v>39</v>
      </c>
      <c r="F76" s="17" t="s">
        <v>315</v>
      </c>
      <c r="G76" s="17"/>
      <c r="H76" s="17"/>
      <c r="I76" s="17"/>
      <c r="J76" s="18"/>
      <c r="K76" s="18"/>
      <c r="L76" s="9"/>
      <c r="M76" s="18"/>
      <c r="N76" s="18"/>
      <c r="O76" s="18"/>
      <c r="P76" s="18"/>
      <c r="Q76" s="18">
        <v>1050000</v>
      </c>
      <c r="R76" s="19"/>
      <c r="S76" s="18"/>
      <c r="T76" s="18"/>
      <c r="U76" s="18"/>
      <c r="V76" s="18"/>
      <c r="W76" s="18">
        <v>900000</v>
      </c>
      <c r="X76" s="18"/>
      <c r="Y76" s="18"/>
      <c r="Z76" s="18"/>
      <c r="AA76" s="20"/>
    </row>
    <row r="77" spans="1:27" ht="31.5">
      <c r="A77" s="7" t="s">
        <v>104</v>
      </c>
      <c r="B77" s="8" t="s">
        <v>13</v>
      </c>
      <c r="C77" s="8" t="s">
        <v>14</v>
      </c>
      <c r="D77" s="8" t="s">
        <v>76</v>
      </c>
      <c r="E77" s="8" t="s">
        <v>105</v>
      </c>
      <c r="F77" s="8"/>
      <c r="G77" s="8"/>
      <c r="H77" s="8"/>
      <c r="I77" s="8"/>
      <c r="J77" s="9">
        <v>5824328.0999999996</v>
      </c>
      <c r="K77" s="9" t="e">
        <f>K78+K89+K103</f>
        <v>#REF!</v>
      </c>
      <c r="L77" s="9" t="e">
        <f t="shared" si="29"/>
        <v>#REF!</v>
      </c>
      <c r="M77" s="9" t="e">
        <f>M78+M89+M103</f>
        <v>#REF!</v>
      </c>
      <c r="N77" s="9" t="e">
        <f>N78+N89+N103</f>
        <v>#REF!</v>
      </c>
      <c r="O77" s="9">
        <f>O78+O89+O103</f>
        <v>0</v>
      </c>
      <c r="P77" s="9" t="e">
        <f>P78+P89+P103</f>
        <v>#REF!</v>
      </c>
      <c r="Q77" s="9">
        <f>Q90+Q103+Q134+Q135</f>
        <v>4406133.4000000004</v>
      </c>
      <c r="R77" s="10">
        <v>4285501.5</v>
      </c>
      <c r="S77" s="9" t="e">
        <f>S78+S89+S103</f>
        <v>#REF!</v>
      </c>
      <c r="T77" s="9" t="e">
        <f t="shared" si="30"/>
        <v>#REF!</v>
      </c>
      <c r="U77" s="9" t="e">
        <f>U78+U89+U103</f>
        <v>#REF!</v>
      </c>
      <c r="V77" s="9">
        <f>V78+V89+V103</f>
        <v>0</v>
      </c>
      <c r="W77" s="9">
        <f>W90+W103+W134+W135</f>
        <v>3965023.4</v>
      </c>
      <c r="X77" s="9" t="e">
        <f>X78+X89+X103</f>
        <v>#REF!</v>
      </c>
      <c r="Y77" s="9" t="e">
        <f>Y78+Y89+Y103</f>
        <v>#REF!</v>
      </c>
      <c r="Z77" s="9">
        <f>Z78+Z89+Z103</f>
        <v>0</v>
      </c>
      <c r="AA77" s="9">
        <f>AA90+AA103+AA134+AA135</f>
        <v>3996456.3</v>
      </c>
    </row>
    <row r="78" spans="1:27" ht="31.5" hidden="1">
      <c r="A78" s="7" t="s">
        <v>58</v>
      </c>
      <c r="B78" s="8" t="s">
        <v>13</v>
      </c>
      <c r="C78" s="8" t="s">
        <v>14</v>
      </c>
      <c r="D78" s="8" t="s">
        <v>76</v>
      </c>
      <c r="E78" s="8" t="s">
        <v>105</v>
      </c>
      <c r="F78" s="8" t="s">
        <v>59</v>
      </c>
      <c r="G78" s="8"/>
      <c r="H78" s="8"/>
      <c r="I78" s="8"/>
      <c r="J78" s="9">
        <v>2212595.7000000002</v>
      </c>
      <c r="K78" s="9" t="e">
        <f>#REF!</f>
        <v>#REF!</v>
      </c>
      <c r="L78" s="9" t="e">
        <f t="shared" si="29"/>
        <v>#REF!</v>
      </c>
      <c r="M78" s="9" t="e">
        <f>#REF!</f>
        <v>#REF!</v>
      </c>
      <c r="N78" s="9" t="e">
        <f>#REF!</f>
        <v>#REF!</v>
      </c>
      <c r="O78" s="9"/>
      <c r="P78" s="9" t="e">
        <f>#REF!</f>
        <v>#REF!</v>
      </c>
      <c r="Q78" s="9" t="e">
        <f t="shared" si="10"/>
        <v>#REF!</v>
      </c>
      <c r="R78" s="10">
        <v>593626.9</v>
      </c>
      <c r="S78" s="9" t="e">
        <f>#REF!</f>
        <v>#REF!</v>
      </c>
      <c r="T78" s="9" t="e">
        <f t="shared" si="30"/>
        <v>#REF!</v>
      </c>
      <c r="U78" s="9" t="e">
        <f>#REF!</f>
        <v>#REF!</v>
      </c>
      <c r="V78" s="9"/>
      <c r="W78" s="9" t="e">
        <f t="shared" si="32"/>
        <v>#REF!</v>
      </c>
      <c r="X78" s="9" t="e">
        <f>#REF!</f>
        <v>#REF!</v>
      </c>
      <c r="Y78" s="9" t="e">
        <f>#REF!</f>
        <v>#REF!</v>
      </c>
      <c r="Z78" s="9"/>
      <c r="AA78" s="11" t="e">
        <f t="shared" si="33"/>
        <v>#REF!</v>
      </c>
    </row>
    <row r="79" spans="1:27" ht="78.75" hidden="1">
      <c r="A79" s="16" t="s">
        <v>108</v>
      </c>
      <c r="B79" s="17" t="s">
        <v>13</v>
      </c>
      <c r="C79" s="17" t="s">
        <v>14</v>
      </c>
      <c r="D79" s="17" t="s">
        <v>76</v>
      </c>
      <c r="E79" s="17" t="s">
        <v>105</v>
      </c>
      <c r="F79" s="17" t="s">
        <v>109</v>
      </c>
      <c r="G79" s="17"/>
      <c r="H79" s="17"/>
      <c r="I79" s="17"/>
      <c r="J79" s="18">
        <v>2212595.7000000002</v>
      </c>
      <c r="K79" s="18">
        <f>K80</f>
        <v>2212595.7000000002</v>
      </c>
      <c r="L79" s="9">
        <f t="shared" si="29"/>
        <v>0</v>
      </c>
      <c r="M79" s="18">
        <f t="shared" ref="M79:N81" si="34">M80</f>
        <v>110629.8</v>
      </c>
      <c r="N79" s="18">
        <f t="shared" si="34"/>
        <v>-468654.5</v>
      </c>
      <c r="O79" s="18"/>
      <c r="P79" s="18">
        <f>P80</f>
        <v>0</v>
      </c>
      <c r="Q79" s="18">
        <f t="shared" si="10"/>
        <v>1743941.2000000002</v>
      </c>
      <c r="R79" s="19">
        <v>593626.9</v>
      </c>
      <c r="S79" s="18">
        <f>S80</f>
        <v>593626.9</v>
      </c>
      <c r="T79" s="18">
        <f t="shared" si="30"/>
        <v>0</v>
      </c>
      <c r="U79" s="18">
        <f>U80</f>
        <v>-290344.7</v>
      </c>
      <c r="V79" s="18"/>
      <c r="W79" s="18">
        <f t="shared" si="32"/>
        <v>303282.2</v>
      </c>
      <c r="X79" s="18">
        <f t="shared" ref="X79:Y81" si="35">X80</f>
        <v>632212.6</v>
      </c>
      <c r="Y79" s="18">
        <f t="shared" si="35"/>
        <v>-560212.6</v>
      </c>
      <c r="Z79" s="18"/>
      <c r="AA79" s="20">
        <f t="shared" si="33"/>
        <v>72000</v>
      </c>
    </row>
    <row r="80" spans="1:27" ht="15.75" hidden="1">
      <c r="A80" s="16" t="s">
        <v>110</v>
      </c>
      <c r="B80" s="17" t="s">
        <v>13</v>
      </c>
      <c r="C80" s="17" t="s">
        <v>14</v>
      </c>
      <c r="D80" s="17" t="s">
        <v>76</v>
      </c>
      <c r="E80" s="17" t="s">
        <v>105</v>
      </c>
      <c r="F80" s="17" t="s">
        <v>109</v>
      </c>
      <c r="G80" s="17" t="s">
        <v>111</v>
      </c>
      <c r="H80" s="17"/>
      <c r="I80" s="17"/>
      <c r="J80" s="18">
        <v>2212595.7000000002</v>
      </c>
      <c r="K80" s="18">
        <f>K81</f>
        <v>2212595.7000000002</v>
      </c>
      <c r="L80" s="9">
        <f t="shared" si="29"/>
        <v>0</v>
      </c>
      <c r="M80" s="18">
        <f t="shared" si="34"/>
        <v>110629.8</v>
      </c>
      <c r="N80" s="18">
        <f t="shared" si="34"/>
        <v>-468654.5</v>
      </c>
      <c r="O80" s="18"/>
      <c r="P80" s="18">
        <f>P81</f>
        <v>0</v>
      </c>
      <c r="Q80" s="18">
        <f t="shared" si="10"/>
        <v>1743941.2000000002</v>
      </c>
      <c r="R80" s="19">
        <v>593626.9</v>
      </c>
      <c r="S80" s="18">
        <f>S81</f>
        <v>593626.9</v>
      </c>
      <c r="T80" s="18">
        <f t="shared" si="30"/>
        <v>0</v>
      </c>
      <c r="U80" s="18">
        <f>U81</f>
        <v>-290344.7</v>
      </c>
      <c r="V80" s="18"/>
      <c r="W80" s="18">
        <f t="shared" si="32"/>
        <v>303282.2</v>
      </c>
      <c r="X80" s="18">
        <f t="shared" si="35"/>
        <v>632212.6</v>
      </c>
      <c r="Y80" s="18">
        <f t="shared" si="35"/>
        <v>-560212.6</v>
      </c>
      <c r="Z80" s="18"/>
      <c r="AA80" s="20">
        <f t="shared" si="33"/>
        <v>72000</v>
      </c>
    </row>
    <row r="81" spans="1:27" ht="63" hidden="1">
      <c r="A81" s="16" t="s">
        <v>112</v>
      </c>
      <c r="B81" s="17" t="s">
        <v>13</v>
      </c>
      <c r="C81" s="17" t="s">
        <v>14</v>
      </c>
      <c r="D81" s="17" t="s">
        <v>76</v>
      </c>
      <c r="E81" s="17" t="s">
        <v>105</v>
      </c>
      <c r="F81" s="17" t="s">
        <v>109</v>
      </c>
      <c r="G81" s="17" t="s">
        <v>113</v>
      </c>
      <c r="H81" s="17"/>
      <c r="I81" s="17"/>
      <c r="J81" s="18">
        <v>2212595.7000000002</v>
      </c>
      <c r="K81" s="18">
        <f>K82</f>
        <v>2212595.7000000002</v>
      </c>
      <c r="L81" s="9">
        <f t="shared" si="29"/>
        <v>0</v>
      </c>
      <c r="M81" s="18">
        <f t="shared" si="34"/>
        <v>110629.8</v>
      </c>
      <c r="N81" s="18">
        <f t="shared" si="34"/>
        <v>-468654.5</v>
      </c>
      <c r="O81" s="18"/>
      <c r="P81" s="18">
        <f>P82</f>
        <v>0</v>
      </c>
      <c r="Q81" s="18">
        <f t="shared" si="10"/>
        <v>1743941.2000000002</v>
      </c>
      <c r="R81" s="19">
        <v>593626.9</v>
      </c>
      <c r="S81" s="18">
        <f>S82</f>
        <v>593626.9</v>
      </c>
      <c r="T81" s="18">
        <f t="shared" si="30"/>
        <v>0</v>
      </c>
      <c r="U81" s="18">
        <f>U82</f>
        <v>-290344.7</v>
      </c>
      <c r="V81" s="18"/>
      <c r="W81" s="18">
        <f t="shared" si="32"/>
        <v>303282.2</v>
      </c>
      <c r="X81" s="18">
        <f t="shared" si="35"/>
        <v>632212.6</v>
      </c>
      <c r="Y81" s="18">
        <f t="shared" si="35"/>
        <v>-560212.6</v>
      </c>
      <c r="Z81" s="18"/>
      <c r="AA81" s="20">
        <f t="shared" si="33"/>
        <v>72000</v>
      </c>
    </row>
    <row r="82" spans="1:27" ht="78.75" hidden="1">
      <c r="A82" s="16" t="s">
        <v>114</v>
      </c>
      <c r="B82" s="17" t="s">
        <v>13</v>
      </c>
      <c r="C82" s="17" t="s">
        <v>14</v>
      </c>
      <c r="D82" s="17" t="s">
        <v>76</v>
      </c>
      <c r="E82" s="17" t="s">
        <v>105</v>
      </c>
      <c r="F82" s="17" t="s">
        <v>109</v>
      </c>
      <c r="G82" s="17" t="s">
        <v>115</v>
      </c>
      <c r="H82" s="17"/>
      <c r="I82" s="17"/>
      <c r="J82" s="18">
        <v>2212595.7000000002</v>
      </c>
      <c r="K82" s="18">
        <f>K88</f>
        <v>2212595.7000000002</v>
      </c>
      <c r="L82" s="9">
        <f t="shared" si="29"/>
        <v>0</v>
      </c>
      <c r="M82" s="18">
        <f>M88</f>
        <v>110629.8</v>
      </c>
      <c r="N82" s="18">
        <f>N88</f>
        <v>-468654.5</v>
      </c>
      <c r="O82" s="18"/>
      <c r="P82" s="18">
        <f>P88</f>
        <v>0</v>
      </c>
      <c r="Q82" s="18">
        <f t="shared" ref="Q82:Q132" si="36">K82+N82</f>
        <v>1743941.2000000002</v>
      </c>
      <c r="R82" s="19">
        <v>593626.9</v>
      </c>
      <c r="S82" s="18">
        <f>S88</f>
        <v>593626.9</v>
      </c>
      <c r="T82" s="18">
        <f t="shared" si="30"/>
        <v>0</v>
      </c>
      <c r="U82" s="18">
        <f>U88</f>
        <v>-290344.7</v>
      </c>
      <c r="V82" s="18"/>
      <c r="W82" s="18">
        <f t="shared" si="32"/>
        <v>303282.2</v>
      </c>
      <c r="X82" s="18">
        <f>X88</f>
        <v>632212.6</v>
      </c>
      <c r="Y82" s="18">
        <f>Y88</f>
        <v>-560212.6</v>
      </c>
      <c r="Z82" s="18"/>
      <c r="AA82" s="20">
        <f t="shared" si="33"/>
        <v>72000</v>
      </c>
    </row>
    <row r="83" spans="1:27" ht="15.75" hidden="1">
      <c r="A83" s="16" t="s">
        <v>29</v>
      </c>
      <c r="B83" s="17" t="s">
        <v>13</v>
      </c>
      <c r="C83" s="17" t="s">
        <v>14</v>
      </c>
      <c r="D83" s="17" t="s">
        <v>76</v>
      </c>
      <c r="E83" s="17" t="s">
        <v>105</v>
      </c>
      <c r="F83" s="17" t="s">
        <v>109</v>
      </c>
      <c r="G83" s="17" t="s">
        <v>115</v>
      </c>
      <c r="H83" s="17"/>
      <c r="I83" s="17" t="s">
        <v>31</v>
      </c>
      <c r="J83" s="18">
        <v>0</v>
      </c>
      <c r="K83" s="18">
        <f t="shared" ref="K83:P84" si="37">K84</f>
        <v>0</v>
      </c>
      <c r="L83" s="9">
        <f t="shared" si="29"/>
        <v>0</v>
      </c>
      <c r="M83" s="18">
        <f t="shared" si="37"/>
        <v>0</v>
      </c>
      <c r="N83" s="18">
        <f t="shared" si="37"/>
        <v>0</v>
      </c>
      <c r="O83" s="18"/>
      <c r="P83" s="18">
        <f t="shared" si="37"/>
        <v>0</v>
      </c>
      <c r="Q83" s="18">
        <f t="shared" si="36"/>
        <v>0</v>
      </c>
      <c r="R83" s="19">
        <v>0</v>
      </c>
      <c r="S83" s="18">
        <f>S84</f>
        <v>0</v>
      </c>
      <c r="T83" s="18">
        <f t="shared" si="30"/>
        <v>0</v>
      </c>
      <c r="U83" s="18">
        <f>U84</f>
        <v>0</v>
      </c>
      <c r="V83" s="18"/>
      <c r="W83" s="18">
        <f t="shared" si="32"/>
        <v>0</v>
      </c>
      <c r="X83" s="18">
        <f>X84</f>
        <v>0</v>
      </c>
      <c r="Y83" s="18">
        <f>Y84</f>
        <v>0</v>
      </c>
      <c r="Z83" s="18"/>
      <c r="AA83" s="20">
        <f t="shared" si="33"/>
        <v>0</v>
      </c>
    </row>
    <row r="84" spans="1:27" ht="15.75" hidden="1">
      <c r="A84" s="16" t="s">
        <v>52</v>
      </c>
      <c r="B84" s="17" t="s">
        <v>13</v>
      </c>
      <c r="C84" s="17" t="s">
        <v>14</v>
      </c>
      <c r="D84" s="17" t="s">
        <v>76</v>
      </c>
      <c r="E84" s="17" t="s">
        <v>105</v>
      </c>
      <c r="F84" s="17" t="s">
        <v>109</v>
      </c>
      <c r="G84" s="17" t="s">
        <v>115</v>
      </c>
      <c r="H84" s="17"/>
      <c r="I84" s="17" t="s">
        <v>53</v>
      </c>
      <c r="J84" s="18">
        <v>0</v>
      </c>
      <c r="K84" s="18">
        <f t="shared" si="37"/>
        <v>0</v>
      </c>
      <c r="L84" s="9">
        <f t="shared" si="29"/>
        <v>0</v>
      </c>
      <c r="M84" s="18">
        <f t="shared" si="37"/>
        <v>0</v>
      </c>
      <c r="N84" s="18">
        <f t="shared" si="37"/>
        <v>0</v>
      </c>
      <c r="O84" s="18"/>
      <c r="P84" s="18">
        <f t="shared" si="37"/>
        <v>0</v>
      </c>
      <c r="Q84" s="18">
        <f t="shared" si="36"/>
        <v>0</v>
      </c>
      <c r="R84" s="19">
        <v>0</v>
      </c>
      <c r="S84" s="18">
        <f>S85</f>
        <v>0</v>
      </c>
      <c r="T84" s="18">
        <f t="shared" si="30"/>
        <v>0</v>
      </c>
      <c r="U84" s="18">
        <f>U85</f>
        <v>0</v>
      </c>
      <c r="V84" s="18"/>
      <c r="W84" s="18">
        <f t="shared" si="32"/>
        <v>0</v>
      </c>
      <c r="X84" s="18">
        <f>X85</f>
        <v>0</v>
      </c>
      <c r="Y84" s="18">
        <f>Y85</f>
        <v>0</v>
      </c>
      <c r="Z84" s="18"/>
      <c r="AA84" s="20">
        <f t="shared" si="33"/>
        <v>0</v>
      </c>
    </row>
    <row r="85" spans="1:27" ht="15.75" hidden="1">
      <c r="A85" s="16" t="s">
        <v>54</v>
      </c>
      <c r="B85" s="17" t="s">
        <v>13</v>
      </c>
      <c r="C85" s="17" t="s">
        <v>14</v>
      </c>
      <c r="D85" s="17" t="s">
        <v>76</v>
      </c>
      <c r="E85" s="17" t="s">
        <v>105</v>
      </c>
      <c r="F85" s="17" t="s">
        <v>109</v>
      </c>
      <c r="G85" s="17" t="s">
        <v>115</v>
      </c>
      <c r="H85" s="17"/>
      <c r="I85" s="17" t="s">
        <v>55</v>
      </c>
      <c r="J85" s="18">
        <v>0</v>
      </c>
      <c r="K85" s="18"/>
      <c r="L85" s="9">
        <f t="shared" si="29"/>
        <v>0</v>
      </c>
      <c r="M85" s="18"/>
      <c r="N85" s="18"/>
      <c r="O85" s="18"/>
      <c r="P85" s="18"/>
      <c r="Q85" s="18">
        <f t="shared" si="36"/>
        <v>0</v>
      </c>
      <c r="R85" s="19">
        <v>0</v>
      </c>
      <c r="S85" s="18"/>
      <c r="T85" s="18">
        <f t="shared" si="30"/>
        <v>0</v>
      </c>
      <c r="U85" s="18"/>
      <c r="V85" s="18"/>
      <c r="W85" s="18">
        <f t="shared" si="32"/>
        <v>0</v>
      </c>
      <c r="X85" s="18"/>
      <c r="Y85" s="18"/>
      <c r="Z85" s="18"/>
      <c r="AA85" s="20">
        <f t="shared" si="33"/>
        <v>0</v>
      </c>
    </row>
    <row r="86" spans="1:27" ht="31.5" hidden="1">
      <c r="A86" s="16" t="s">
        <v>116</v>
      </c>
      <c r="B86" s="17" t="s">
        <v>13</v>
      </c>
      <c r="C86" s="17" t="s">
        <v>14</v>
      </c>
      <c r="D86" s="17" t="s">
        <v>76</v>
      </c>
      <c r="E86" s="17" t="s">
        <v>105</v>
      </c>
      <c r="F86" s="17" t="s">
        <v>109</v>
      </c>
      <c r="G86" s="17" t="s">
        <v>115</v>
      </c>
      <c r="H86" s="17" t="s">
        <v>117</v>
      </c>
      <c r="I86" s="17" t="s">
        <v>118</v>
      </c>
      <c r="J86" s="18">
        <v>2212595.7000000002</v>
      </c>
      <c r="K86" s="18">
        <f>K87</f>
        <v>2212595.7000000002</v>
      </c>
      <c r="L86" s="9">
        <f t="shared" si="29"/>
        <v>0</v>
      </c>
      <c r="M86" s="18">
        <f>M87</f>
        <v>110629.8</v>
      </c>
      <c r="N86" s="18">
        <f>N87</f>
        <v>-468654.5</v>
      </c>
      <c r="O86" s="18"/>
      <c r="P86" s="18">
        <f>P87</f>
        <v>0</v>
      </c>
      <c r="Q86" s="18">
        <f t="shared" si="36"/>
        <v>1743941.2000000002</v>
      </c>
      <c r="R86" s="19">
        <v>593626.9</v>
      </c>
      <c r="S86" s="18">
        <f>S87</f>
        <v>593626.9</v>
      </c>
      <c r="T86" s="18">
        <f t="shared" si="30"/>
        <v>0</v>
      </c>
      <c r="U86" s="18">
        <f>U87</f>
        <v>-290344.7</v>
      </c>
      <c r="V86" s="18"/>
      <c r="W86" s="18">
        <f t="shared" si="32"/>
        <v>303282.2</v>
      </c>
      <c r="X86" s="18">
        <f>X87</f>
        <v>632212.6</v>
      </c>
      <c r="Y86" s="18">
        <f>Y87</f>
        <v>-560212.6</v>
      </c>
      <c r="Z86" s="18"/>
      <c r="AA86" s="20">
        <f t="shared" si="33"/>
        <v>72000</v>
      </c>
    </row>
    <row r="87" spans="1:27" ht="31.5" hidden="1">
      <c r="A87" s="16" t="s">
        <v>119</v>
      </c>
      <c r="B87" s="17" t="s">
        <v>13</v>
      </c>
      <c r="C87" s="17" t="s">
        <v>14</v>
      </c>
      <c r="D87" s="17" t="s">
        <v>76</v>
      </c>
      <c r="E87" s="17" t="s">
        <v>105</v>
      </c>
      <c r="F87" s="17" t="s">
        <v>109</v>
      </c>
      <c r="G87" s="17" t="s">
        <v>115</v>
      </c>
      <c r="H87" s="17" t="s">
        <v>117</v>
      </c>
      <c r="I87" s="17" t="s">
        <v>120</v>
      </c>
      <c r="J87" s="18">
        <v>2212595.7000000002</v>
      </c>
      <c r="K87" s="18">
        <v>2212595.7000000002</v>
      </c>
      <c r="L87" s="9">
        <f t="shared" si="29"/>
        <v>0</v>
      </c>
      <c r="M87" s="18">
        <v>110629.8</v>
      </c>
      <c r="N87" s="18">
        <v>-468654.5</v>
      </c>
      <c r="O87" s="18"/>
      <c r="P87" s="18"/>
      <c r="Q87" s="18">
        <f t="shared" si="36"/>
        <v>1743941.2000000002</v>
      </c>
      <c r="R87" s="19">
        <v>593626.9</v>
      </c>
      <c r="S87" s="18">
        <v>593626.9</v>
      </c>
      <c r="T87" s="18">
        <f t="shared" si="30"/>
        <v>0</v>
      </c>
      <c r="U87" s="18">
        <v>-290344.7</v>
      </c>
      <c r="V87" s="18"/>
      <c r="W87" s="18">
        <f t="shared" si="32"/>
        <v>303282.2</v>
      </c>
      <c r="X87" s="18">
        <v>632212.6</v>
      </c>
      <c r="Y87" s="18">
        <v>-560212.6</v>
      </c>
      <c r="Z87" s="18"/>
      <c r="AA87" s="20">
        <f t="shared" si="33"/>
        <v>72000</v>
      </c>
    </row>
    <row r="88" spans="1:27" ht="15.75" hidden="1">
      <c r="A88" s="16" t="s">
        <v>36</v>
      </c>
      <c r="B88" s="17" t="s">
        <v>13</v>
      </c>
      <c r="C88" s="17" t="s">
        <v>14</v>
      </c>
      <c r="D88" s="17" t="s">
        <v>76</v>
      </c>
      <c r="E88" s="17" t="s">
        <v>105</v>
      </c>
      <c r="F88" s="17" t="s">
        <v>109</v>
      </c>
      <c r="G88" s="17" t="s">
        <v>115</v>
      </c>
      <c r="H88" s="17" t="s">
        <v>117</v>
      </c>
      <c r="I88" s="17" t="s">
        <v>37</v>
      </c>
      <c r="J88" s="18">
        <v>2212595.7000000002</v>
      </c>
      <c r="K88" s="18">
        <f>K86+K83</f>
        <v>2212595.7000000002</v>
      </c>
      <c r="L88" s="9">
        <f t="shared" si="29"/>
        <v>0</v>
      </c>
      <c r="M88" s="18">
        <f>M86+M83</f>
        <v>110629.8</v>
      </c>
      <c r="N88" s="18">
        <f>N86+N83</f>
        <v>-468654.5</v>
      </c>
      <c r="O88" s="18"/>
      <c r="P88" s="18">
        <f>P86+P83</f>
        <v>0</v>
      </c>
      <c r="Q88" s="18">
        <f t="shared" si="36"/>
        <v>1743941.2000000002</v>
      </c>
      <c r="R88" s="19">
        <v>593626.9</v>
      </c>
      <c r="S88" s="18">
        <f>S86+S83</f>
        <v>593626.9</v>
      </c>
      <c r="T88" s="18">
        <f t="shared" si="30"/>
        <v>0</v>
      </c>
      <c r="U88" s="18">
        <f>U86+U83</f>
        <v>-290344.7</v>
      </c>
      <c r="V88" s="18"/>
      <c r="W88" s="18">
        <f t="shared" si="32"/>
        <v>303282.2</v>
      </c>
      <c r="X88" s="18">
        <f>X86+X83</f>
        <v>632212.6</v>
      </c>
      <c r="Y88" s="18">
        <f>Y86+Y83</f>
        <v>-560212.6</v>
      </c>
      <c r="Z88" s="18"/>
      <c r="AA88" s="20">
        <f t="shared" si="33"/>
        <v>72000</v>
      </c>
    </row>
    <row r="89" spans="1:27" ht="15.75" hidden="1">
      <c r="A89" s="7" t="s">
        <v>121</v>
      </c>
      <c r="B89" s="8" t="s">
        <v>13</v>
      </c>
      <c r="C89" s="8" t="s">
        <v>14</v>
      </c>
      <c r="D89" s="8" t="s">
        <v>76</v>
      </c>
      <c r="E89" s="8" t="s">
        <v>105</v>
      </c>
      <c r="F89" s="8" t="s">
        <v>122</v>
      </c>
      <c r="G89" s="8"/>
      <c r="H89" s="8"/>
      <c r="I89" s="8"/>
      <c r="J89" s="9">
        <v>3548253</v>
      </c>
      <c r="K89" s="9">
        <f t="shared" ref="K89:U91" si="38">K90</f>
        <v>3767053.8</v>
      </c>
      <c r="L89" s="9">
        <f t="shared" si="29"/>
        <v>218800.79999999981</v>
      </c>
      <c r="M89" s="9">
        <f t="shared" si="38"/>
        <v>62800.800000000003</v>
      </c>
      <c r="N89" s="9">
        <f t="shared" si="38"/>
        <v>0</v>
      </c>
      <c r="O89" s="9">
        <f t="shared" si="38"/>
        <v>0</v>
      </c>
      <c r="P89" s="9">
        <f t="shared" si="38"/>
        <v>0</v>
      </c>
      <c r="Q89" s="9">
        <f t="shared" si="38"/>
        <v>3781581.8</v>
      </c>
      <c r="R89" s="10">
        <v>3625221.1999999997</v>
      </c>
      <c r="S89" s="9">
        <f>S90</f>
        <v>3878303.3</v>
      </c>
      <c r="T89" s="9">
        <f t="shared" si="30"/>
        <v>253082.10000000009</v>
      </c>
      <c r="U89" s="9">
        <f t="shared" ref="U89:AA91" si="39">U90</f>
        <v>0</v>
      </c>
      <c r="V89" s="9">
        <f t="shared" si="39"/>
        <v>0</v>
      </c>
      <c r="W89" s="9">
        <f t="shared" si="39"/>
        <v>3887532.9</v>
      </c>
      <c r="X89" s="9">
        <f t="shared" si="39"/>
        <v>3917864.6</v>
      </c>
      <c r="Y89" s="9">
        <f t="shared" si="39"/>
        <v>0</v>
      </c>
      <c r="Z89" s="9">
        <f t="shared" si="39"/>
        <v>0</v>
      </c>
      <c r="AA89" s="9">
        <f t="shared" si="39"/>
        <v>3902966.3</v>
      </c>
    </row>
    <row r="90" spans="1:27" ht="78.75">
      <c r="A90" s="16" t="s">
        <v>312</v>
      </c>
      <c r="B90" s="17" t="s">
        <v>13</v>
      </c>
      <c r="C90" s="17" t="s">
        <v>14</v>
      </c>
      <c r="D90" s="17" t="s">
        <v>76</v>
      </c>
      <c r="E90" s="17" t="s">
        <v>105</v>
      </c>
      <c r="F90" s="17" t="s">
        <v>313</v>
      </c>
      <c r="G90" s="17"/>
      <c r="H90" s="17"/>
      <c r="I90" s="17"/>
      <c r="J90" s="18">
        <v>3548253</v>
      </c>
      <c r="K90" s="18">
        <f t="shared" si="38"/>
        <v>3767053.8</v>
      </c>
      <c r="L90" s="18">
        <f t="shared" si="29"/>
        <v>218800.79999999981</v>
      </c>
      <c r="M90" s="18">
        <f t="shared" si="38"/>
        <v>62800.800000000003</v>
      </c>
      <c r="N90" s="18">
        <f t="shared" si="38"/>
        <v>0</v>
      </c>
      <c r="O90" s="18">
        <f t="shared" si="38"/>
        <v>0</v>
      </c>
      <c r="P90" s="18">
        <f t="shared" si="38"/>
        <v>0</v>
      </c>
      <c r="Q90" s="18">
        <v>3781581.8</v>
      </c>
      <c r="R90" s="19">
        <v>3625221.1999999997</v>
      </c>
      <c r="S90" s="18">
        <f t="shared" si="38"/>
        <v>3878303.3</v>
      </c>
      <c r="T90" s="18">
        <f t="shared" si="30"/>
        <v>253082.10000000009</v>
      </c>
      <c r="U90" s="18">
        <f t="shared" si="38"/>
        <v>0</v>
      </c>
      <c r="V90" s="18">
        <f t="shared" si="39"/>
        <v>0</v>
      </c>
      <c r="W90" s="18">
        <v>3887532.9</v>
      </c>
      <c r="X90" s="18">
        <f t="shared" si="39"/>
        <v>3917864.6</v>
      </c>
      <c r="Y90" s="18">
        <f t="shared" si="39"/>
        <v>0</v>
      </c>
      <c r="Z90" s="18">
        <f t="shared" si="39"/>
        <v>0</v>
      </c>
      <c r="AA90" s="18">
        <v>3902966.3</v>
      </c>
    </row>
    <row r="91" spans="1:27" s="15" customFormat="1" ht="63" hidden="1">
      <c r="A91" s="24" t="s">
        <v>82</v>
      </c>
      <c r="B91" s="25" t="s">
        <v>13</v>
      </c>
      <c r="C91" s="25" t="s">
        <v>14</v>
      </c>
      <c r="D91" s="25" t="s">
        <v>76</v>
      </c>
      <c r="E91" s="25" t="s">
        <v>105</v>
      </c>
      <c r="F91" s="25" t="s">
        <v>123</v>
      </c>
      <c r="G91" s="25" t="s">
        <v>83</v>
      </c>
      <c r="H91" s="25"/>
      <c r="I91" s="25"/>
      <c r="J91" s="22">
        <v>3548253</v>
      </c>
      <c r="K91" s="22">
        <f t="shared" si="38"/>
        <v>3767053.8</v>
      </c>
      <c r="L91" s="9">
        <f t="shared" si="29"/>
        <v>218800.79999999981</v>
      </c>
      <c r="M91" s="22">
        <f t="shared" si="38"/>
        <v>62800.800000000003</v>
      </c>
      <c r="N91" s="22">
        <f t="shared" si="38"/>
        <v>0</v>
      </c>
      <c r="O91" s="22">
        <f t="shared" si="38"/>
        <v>0</v>
      </c>
      <c r="P91" s="22">
        <f t="shared" si="38"/>
        <v>0</v>
      </c>
      <c r="Q91" s="22">
        <f t="shared" si="38"/>
        <v>3767053.8</v>
      </c>
      <c r="R91" s="19">
        <v>3625221.1999999997</v>
      </c>
      <c r="S91" s="22">
        <f t="shared" si="38"/>
        <v>3878303.3</v>
      </c>
      <c r="T91" s="18">
        <f t="shared" si="30"/>
        <v>253082.10000000009</v>
      </c>
      <c r="U91" s="22">
        <f t="shared" si="38"/>
        <v>0</v>
      </c>
      <c r="V91" s="22">
        <f t="shared" si="39"/>
        <v>0</v>
      </c>
      <c r="W91" s="22">
        <f t="shared" si="39"/>
        <v>3878303.3</v>
      </c>
      <c r="X91" s="22">
        <f t="shared" si="39"/>
        <v>3917864.6</v>
      </c>
      <c r="Y91" s="22">
        <f t="shared" si="39"/>
        <v>0</v>
      </c>
      <c r="Z91" s="22">
        <f t="shared" si="39"/>
        <v>0</v>
      </c>
      <c r="AA91" s="22">
        <f t="shared" si="39"/>
        <v>3917864.6</v>
      </c>
    </row>
    <row r="92" spans="1:27" ht="31.5" hidden="1">
      <c r="A92" s="16" t="s">
        <v>84</v>
      </c>
      <c r="B92" s="17" t="s">
        <v>13</v>
      </c>
      <c r="C92" s="17" t="s">
        <v>14</v>
      </c>
      <c r="D92" s="17" t="s">
        <v>76</v>
      </c>
      <c r="E92" s="17" t="s">
        <v>105</v>
      </c>
      <c r="F92" s="17" t="s">
        <v>123</v>
      </c>
      <c r="G92" s="17" t="s">
        <v>85</v>
      </c>
      <c r="H92" s="17"/>
      <c r="I92" s="17"/>
      <c r="J92" s="18">
        <v>3548253</v>
      </c>
      <c r="K92" s="18">
        <f t="shared" ref="K92:Q92" si="40">K93+K98</f>
        <v>3767053.8</v>
      </c>
      <c r="L92" s="9">
        <f t="shared" si="29"/>
        <v>218800.79999999981</v>
      </c>
      <c r="M92" s="18">
        <f t="shared" si="40"/>
        <v>62800.800000000003</v>
      </c>
      <c r="N92" s="18">
        <f t="shared" si="40"/>
        <v>0</v>
      </c>
      <c r="O92" s="18">
        <f t="shared" si="40"/>
        <v>0</v>
      </c>
      <c r="P92" s="18">
        <f t="shared" si="40"/>
        <v>0</v>
      </c>
      <c r="Q92" s="18">
        <f t="shared" si="40"/>
        <v>3767053.8</v>
      </c>
      <c r="R92" s="19">
        <v>3625221.1999999997</v>
      </c>
      <c r="S92" s="18">
        <f>S93+S98</f>
        <v>3878303.3</v>
      </c>
      <c r="T92" s="18">
        <f t="shared" si="30"/>
        <v>253082.10000000009</v>
      </c>
      <c r="U92" s="18">
        <f t="shared" ref="U92:AA92" si="41">U93+U98</f>
        <v>0</v>
      </c>
      <c r="V92" s="18">
        <f t="shared" si="41"/>
        <v>0</v>
      </c>
      <c r="W92" s="18">
        <f t="shared" si="41"/>
        <v>3878303.3</v>
      </c>
      <c r="X92" s="18">
        <f t="shared" si="41"/>
        <v>3917864.6</v>
      </c>
      <c r="Y92" s="18">
        <f t="shared" si="41"/>
        <v>0</v>
      </c>
      <c r="Z92" s="18">
        <f t="shared" si="41"/>
        <v>0</v>
      </c>
      <c r="AA92" s="18">
        <f t="shared" si="41"/>
        <v>3917864.6</v>
      </c>
    </row>
    <row r="93" spans="1:27" ht="94.5" hidden="1">
      <c r="A93" s="16" t="s">
        <v>86</v>
      </c>
      <c r="B93" s="17" t="s">
        <v>13</v>
      </c>
      <c r="C93" s="17" t="s">
        <v>14</v>
      </c>
      <c r="D93" s="17" t="s">
        <v>76</v>
      </c>
      <c r="E93" s="17" t="s">
        <v>105</v>
      </c>
      <c r="F93" s="17" t="s">
        <v>123</v>
      </c>
      <c r="G93" s="17" t="s">
        <v>87</v>
      </c>
      <c r="H93" s="17"/>
      <c r="I93" s="17"/>
      <c r="J93" s="18">
        <v>3040586.6</v>
      </c>
      <c r="K93" s="18">
        <f t="shared" ref="K93:AA95" si="42">K94</f>
        <v>3253202.3</v>
      </c>
      <c r="L93" s="9">
        <f t="shared" si="29"/>
        <v>212615.69999999972</v>
      </c>
      <c r="M93" s="18">
        <f t="shared" si="42"/>
        <v>62800.800000000003</v>
      </c>
      <c r="N93" s="18">
        <f t="shared" si="42"/>
        <v>0</v>
      </c>
      <c r="O93" s="18">
        <f t="shared" si="42"/>
        <v>0</v>
      </c>
      <c r="P93" s="18">
        <f t="shared" si="42"/>
        <v>0</v>
      </c>
      <c r="Q93" s="18">
        <f t="shared" si="42"/>
        <v>3253202.3</v>
      </c>
      <c r="R93" s="19">
        <v>3117554.8</v>
      </c>
      <c r="S93" s="18">
        <f t="shared" si="42"/>
        <v>3348979.9</v>
      </c>
      <c r="T93" s="18">
        <f t="shared" si="30"/>
        <v>231425.10000000009</v>
      </c>
      <c r="U93" s="18">
        <f t="shared" si="42"/>
        <v>0</v>
      </c>
      <c r="V93" s="18">
        <f t="shared" si="42"/>
        <v>0</v>
      </c>
      <c r="W93" s="18">
        <f t="shared" si="42"/>
        <v>3348979.9</v>
      </c>
      <c r="X93" s="18">
        <f t="shared" si="42"/>
        <v>3373246.2</v>
      </c>
      <c r="Y93" s="18">
        <f t="shared" si="42"/>
        <v>0</v>
      </c>
      <c r="Z93" s="18">
        <f t="shared" si="42"/>
        <v>0</v>
      </c>
      <c r="AA93" s="18">
        <f t="shared" si="42"/>
        <v>3373246.2</v>
      </c>
    </row>
    <row r="94" spans="1:27" ht="15.75" hidden="1">
      <c r="A94" s="16" t="s">
        <v>29</v>
      </c>
      <c r="B94" s="17" t="s">
        <v>13</v>
      </c>
      <c r="C94" s="17" t="s">
        <v>14</v>
      </c>
      <c r="D94" s="17" t="s">
        <v>76</v>
      </c>
      <c r="E94" s="17" t="s">
        <v>105</v>
      </c>
      <c r="F94" s="17" t="s">
        <v>123</v>
      </c>
      <c r="G94" s="17" t="s">
        <v>87</v>
      </c>
      <c r="H94" s="17"/>
      <c r="I94" s="17" t="s">
        <v>31</v>
      </c>
      <c r="J94" s="18">
        <v>3040586.6</v>
      </c>
      <c r="K94" s="18">
        <f t="shared" si="42"/>
        <v>3253202.3</v>
      </c>
      <c r="L94" s="9">
        <f t="shared" si="29"/>
        <v>212615.69999999972</v>
      </c>
      <c r="M94" s="18">
        <f t="shared" si="42"/>
        <v>62800.800000000003</v>
      </c>
      <c r="N94" s="18">
        <f t="shared" si="42"/>
        <v>0</v>
      </c>
      <c r="O94" s="18">
        <f t="shared" si="42"/>
        <v>0</v>
      </c>
      <c r="P94" s="18">
        <f t="shared" si="42"/>
        <v>0</v>
      </c>
      <c r="Q94" s="18">
        <f t="shared" si="42"/>
        <v>3253202.3</v>
      </c>
      <c r="R94" s="19">
        <v>3117554.8</v>
      </c>
      <c r="S94" s="18">
        <f t="shared" si="42"/>
        <v>3348979.9</v>
      </c>
      <c r="T94" s="18">
        <f t="shared" si="30"/>
        <v>231425.10000000009</v>
      </c>
      <c r="U94" s="18">
        <f t="shared" si="42"/>
        <v>0</v>
      </c>
      <c r="V94" s="18">
        <f t="shared" si="42"/>
        <v>0</v>
      </c>
      <c r="W94" s="18">
        <f t="shared" si="42"/>
        <v>3348979.9</v>
      </c>
      <c r="X94" s="18">
        <f t="shared" si="42"/>
        <v>3373246.2</v>
      </c>
      <c r="Y94" s="18">
        <f t="shared" si="42"/>
        <v>0</v>
      </c>
      <c r="Z94" s="18">
        <f t="shared" si="42"/>
        <v>0</v>
      </c>
      <c r="AA94" s="18">
        <f t="shared" si="42"/>
        <v>3373246.2</v>
      </c>
    </row>
    <row r="95" spans="1:27" ht="31.5" hidden="1">
      <c r="A95" s="16" t="s">
        <v>88</v>
      </c>
      <c r="B95" s="17" t="s">
        <v>13</v>
      </c>
      <c r="C95" s="17" t="s">
        <v>14</v>
      </c>
      <c r="D95" s="17" t="s">
        <v>76</v>
      </c>
      <c r="E95" s="17" t="s">
        <v>105</v>
      </c>
      <c r="F95" s="17" t="s">
        <v>123</v>
      </c>
      <c r="G95" s="17" t="s">
        <v>87</v>
      </c>
      <c r="H95" s="17"/>
      <c r="I95" s="17" t="s">
        <v>48</v>
      </c>
      <c r="J95" s="18">
        <v>3040586.6</v>
      </c>
      <c r="K95" s="18">
        <f t="shared" si="42"/>
        <v>3253202.3</v>
      </c>
      <c r="L95" s="9">
        <f t="shared" si="29"/>
        <v>212615.69999999972</v>
      </c>
      <c r="M95" s="18">
        <f t="shared" si="42"/>
        <v>62800.800000000003</v>
      </c>
      <c r="N95" s="18">
        <f t="shared" si="42"/>
        <v>0</v>
      </c>
      <c r="O95" s="18">
        <f t="shared" si="42"/>
        <v>0</v>
      </c>
      <c r="P95" s="18">
        <f t="shared" si="42"/>
        <v>0</v>
      </c>
      <c r="Q95" s="18">
        <f t="shared" si="42"/>
        <v>3253202.3</v>
      </c>
      <c r="R95" s="19">
        <v>3117554.8</v>
      </c>
      <c r="S95" s="18">
        <f t="shared" si="42"/>
        <v>3348979.9</v>
      </c>
      <c r="T95" s="18">
        <f t="shared" si="30"/>
        <v>231425.10000000009</v>
      </c>
      <c r="U95" s="18">
        <f t="shared" si="42"/>
        <v>0</v>
      </c>
      <c r="V95" s="18">
        <f t="shared" si="42"/>
        <v>0</v>
      </c>
      <c r="W95" s="18">
        <f t="shared" si="42"/>
        <v>3348979.9</v>
      </c>
      <c r="X95" s="18">
        <f t="shared" si="42"/>
        <v>3373246.2</v>
      </c>
      <c r="Y95" s="18">
        <f t="shared" si="42"/>
        <v>0</v>
      </c>
      <c r="Z95" s="18">
        <f t="shared" si="42"/>
        <v>0</v>
      </c>
      <c r="AA95" s="18">
        <f t="shared" si="42"/>
        <v>3373246.2</v>
      </c>
    </row>
    <row r="96" spans="1:27" ht="47.25" hidden="1">
      <c r="A96" s="16" t="s">
        <v>89</v>
      </c>
      <c r="B96" s="17" t="s">
        <v>13</v>
      </c>
      <c r="C96" s="17" t="s">
        <v>14</v>
      </c>
      <c r="D96" s="17" t="s">
        <v>76</v>
      </c>
      <c r="E96" s="17" t="s">
        <v>105</v>
      </c>
      <c r="F96" s="17" t="s">
        <v>123</v>
      </c>
      <c r="G96" s="17" t="s">
        <v>87</v>
      </c>
      <c r="H96" s="17"/>
      <c r="I96" s="17" t="s">
        <v>50</v>
      </c>
      <c r="J96" s="18">
        <v>3040586.6</v>
      </c>
      <c r="K96" s="18">
        <v>3253202.3</v>
      </c>
      <c r="L96" s="9">
        <f t="shared" si="29"/>
        <v>212615.69999999972</v>
      </c>
      <c r="M96" s="18">
        <v>62800.800000000003</v>
      </c>
      <c r="N96" s="18"/>
      <c r="O96" s="18"/>
      <c r="P96" s="18"/>
      <c r="Q96" s="18">
        <f>K96+N96+O96</f>
        <v>3253202.3</v>
      </c>
      <c r="R96" s="19">
        <v>3117554.8</v>
      </c>
      <c r="S96" s="18">
        <v>3348979.9</v>
      </c>
      <c r="T96" s="18">
        <f t="shared" si="30"/>
        <v>231425.10000000009</v>
      </c>
      <c r="U96" s="18"/>
      <c r="V96" s="18"/>
      <c r="W96" s="18">
        <f>S96+U96+V96</f>
        <v>3348979.9</v>
      </c>
      <c r="X96" s="18">
        <v>3373246.2</v>
      </c>
      <c r="Y96" s="18"/>
      <c r="Z96" s="18"/>
      <c r="AA96" s="20">
        <f>X96+Y96+Z96</f>
        <v>3373246.2</v>
      </c>
    </row>
    <row r="97" spans="1:27" ht="15.75" hidden="1">
      <c r="A97" s="16" t="s">
        <v>36</v>
      </c>
      <c r="B97" s="17" t="s">
        <v>13</v>
      </c>
      <c r="C97" s="17" t="s">
        <v>14</v>
      </c>
      <c r="D97" s="17" t="s">
        <v>76</v>
      </c>
      <c r="E97" s="17" t="s">
        <v>105</v>
      </c>
      <c r="F97" s="17" t="s">
        <v>123</v>
      </c>
      <c r="G97" s="17" t="s">
        <v>87</v>
      </c>
      <c r="H97" s="17"/>
      <c r="I97" s="17" t="s">
        <v>37</v>
      </c>
      <c r="J97" s="18">
        <v>3040586.6</v>
      </c>
      <c r="K97" s="18">
        <f t="shared" ref="K97:Q97" si="43">K94</f>
        <v>3253202.3</v>
      </c>
      <c r="L97" s="9">
        <f t="shared" si="29"/>
        <v>212615.69999999972</v>
      </c>
      <c r="M97" s="18">
        <f t="shared" si="43"/>
        <v>62800.800000000003</v>
      </c>
      <c r="N97" s="18">
        <f t="shared" si="43"/>
        <v>0</v>
      </c>
      <c r="O97" s="18">
        <f t="shared" si="43"/>
        <v>0</v>
      </c>
      <c r="P97" s="18">
        <f t="shared" si="43"/>
        <v>0</v>
      </c>
      <c r="Q97" s="18">
        <f t="shared" si="43"/>
        <v>3253202.3</v>
      </c>
      <c r="R97" s="19">
        <v>3117554.8</v>
      </c>
      <c r="S97" s="18">
        <f>S94</f>
        <v>3348979.9</v>
      </c>
      <c r="T97" s="18">
        <f t="shared" si="30"/>
        <v>231425.10000000009</v>
      </c>
      <c r="U97" s="18">
        <f t="shared" ref="U97:AA97" si="44">U94</f>
        <v>0</v>
      </c>
      <c r="V97" s="18">
        <f t="shared" si="44"/>
        <v>0</v>
      </c>
      <c r="W97" s="18">
        <f t="shared" si="44"/>
        <v>3348979.9</v>
      </c>
      <c r="X97" s="18">
        <f t="shared" si="44"/>
        <v>3373246.2</v>
      </c>
      <c r="Y97" s="18">
        <f t="shared" si="44"/>
        <v>0</v>
      </c>
      <c r="Z97" s="18">
        <f t="shared" si="44"/>
        <v>0</v>
      </c>
      <c r="AA97" s="18">
        <f t="shared" si="44"/>
        <v>3373246.2</v>
      </c>
    </row>
    <row r="98" spans="1:27" ht="31.5" hidden="1">
      <c r="A98" s="16" t="s">
        <v>90</v>
      </c>
      <c r="B98" s="17" t="s">
        <v>13</v>
      </c>
      <c r="C98" s="17" t="s">
        <v>14</v>
      </c>
      <c r="D98" s="17" t="s">
        <v>76</v>
      </c>
      <c r="E98" s="17" t="s">
        <v>105</v>
      </c>
      <c r="F98" s="17" t="s">
        <v>123</v>
      </c>
      <c r="G98" s="17" t="s">
        <v>91</v>
      </c>
      <c r="H98" s="17"/>
      <c r="I98" s="17"/>
      <c r="J98" s="18">
        <v>507666.4</v>
      </c>
      <c r="K98" s="18">
        <f>K102</f>
        <v>513851.5</v>
      </c>
      <c r="L98" s="9">
        <f t="shared" si="29"/>
        <v>6185.0999999999767</v>
      </c>
      <c r="M98" s="18">
        <f>M102</f>
        <v>0</v>
      </c>
      <c r="N98" s="18">
        <f>N102</f>
        <v>0</v>
      </c>
      <c r="O98" s="18"/>
      <c r="P98" s="18">
        <f>P102</f>
        <v>0</v>
      </c>
      <c r="Q98" s="18">
        <f t="shared" si="36"/>
        <v>513851.5</v>
      </c>
      <c r="R98" s="19">
        <v>507666.4</v>
      </c>
      <c r="S98" s="18">
        <f>S102</f>
        <v>529323.4</v>
      </c>
      <c r="T98" s="18">
        <f t="shared" si="30"/>
        <v>21657</v>
      </c>
      <c r="U98" s="18">
        <f>U102</f>
        <v>0</v>
      </c>
      <c r="V98" s="18"/>
      <c r="W98" s="18">
        <f t="shared" si="32"/>
        <v>529323.4</v>
      </c>
      <c r="X98" s="18">
        <f>X102</f>
        <v>544618.4</v>
      </c>
      <c r="Y98" s="18">
        <f>Y102</f>
        <v>0</v>
      </c>
      <c r="Z98" s="18"/>
      <c r="AA98" s="20">
        <f t="shared" si="33"/>
        <v>544618.4</v>
      </c>
    </row>
    <row r="99" spans="1:27" ht="15.75" hidden="1">
      <c r="A99" s="16" t="s">
        <v>29</v>
      </c>
      <c r="B99" s="17" t="s">
        <v>13</v>
      </c>
      <c r="C99" s="17" t="s">
        <v>14</v>
      </c>
      <c r="D99" s="17" t="s">
        <v>76</v>
      </c>
      <c r="E99" s="17" t="s">
        <v>105</v>
      </c>
      <c r="F99" s="17" t="s">
        <v>123</v>
      </c>
      <c r="G99" s="17" t="s">
        <v>91</v>
      </c>
      <c r="H99" s="17"/>
      <c r="I99" s="17" t="s">
        <v>31</v>
      </c>
      <c r="J99" s="18">
        <v>507666.4</v>
      </c>
      <c r="K99" s="18">
        <f>K100</f>
        <v>513851.5</v>
      </c>
      <c r="L99" s="9">
        <f t="shared" si="29"/>
        <v>6185.0999999999767</v>
      </c>
      <c r="M99" s="18">
        <f>M100</f>
        <v>0</v>
      </c>
      <c r="N99" s="18">
        <f>N100</f>
        <v>0</v>
      </c>
      <c r="O99" s="18"/>
      <c r="P99" s="18">
        <f>P100</f>
        <v>0</v>
      </c>
      <c r="Q99" s="18">
        <f t="shared" si="36"/>
        <v>513851.5</v>
      </c>
      <c r="R99" s="19">
        <v>507666.4</v>
      </c>
      <c r="S99" s="18">
        <f>S100</f>
        <v>529323.4</v>
      </c>
      <c r="T99" s="18">
        <f t="shared" si="30"/>
        <v>21657</v>
      </c>
      <c r="U99" s="18">
        <f>U100</f>
        <v>0</v>
      </c>
      <c r="V99" s="18"/>
      <c r="W99" s="18">
        <f t="shared" si="32"/>
        <v>529323.4</v>
      </c>
      <c r="X99" s="18">
        <f>X100</f>
        <v>544618.4</v>
      </c>
      <c r="Y99" s="18">
        <f>Y100</f>
        <v>0</v>
      </c>
      <c r="Z99" s="18"/>
      <c r="AA99" s="20">
        <f t="shared" si="33"/>
        <v>544618.4</v>
      </c>
    </row>
    <row r="100" spans="1:27" ht="31.5" hidden="1">
      <c r="A100" s="16" t="s">
        <v>88</v>
      </c>
      <c r="B100" s="17" t="s">
        <v>13</v>
      </c>
      <c r="C100" s="17" t="s">
        <v>14</v>
      </c>
      <c r="D100" s="17" t="s">
        <v>76</v>
      </c>
      <c r="E100" s="17" t="s">
        <v>105</v>
      </c>
      <c r="F100" s="17" t="s">
        <v>123</v>
      </c>
      <c r="G100" s="17" t="s">
        <v>91</v>
      </c>
      <c r="H100" s="17"/>
      <c r="I100" s="17" t="s">
        <v>48</v>
      </c>
      <c r="J100" s="18">
        <v>507666.4</v>
      </c>
      <c r="K100" s="18">
        <f>K101</f>
        <v>513851.5</v>
      </c>
      <c r="L100" s="9">
        <f t="shared" si="29"/>
        <v>6185.0999999999767</v>
      </c>
      <c r="M100" s="18">
        <f>M101</f>
        <v>0</v>
      </c>
      <c r="N100" s="18">
        <f>N101</f>
        <v>0</v>
      </c>
      <c r="O100" s="18"/>
      <c r="P100" s="18">
        <f>P101</f>
        <v>0</v>
      </c>
      <c r="Q100" s="18">
        <f t="shared" si="36"/>
        <v>513851.5</v>
      </c>
      <c r="R100" s="19">
        <v>507666.4</v>
      </c>
      <c r="S100" s="18">
        <f>S101</f>
        <v>529323.4</v>
      </c>
      <c r="T100" s="18">
        <f t="shared" si="30"/>
        <v>21657</v>
      </c>
      <c r="U100" s="18">
        <f>U101</f>
        <v>0</v>
      </c>
      <c r="V100" s="18"/>
      <c r="W100" s="18">
        <f t="shared" si="32"/>
        <v>529323.4</v>
      </c>
      <c r="X100" s="18">
        <f>X101</f>
        <v>544618.4</v>
      </c>
      <c r="Y100" s="18">
        <f>Y101</f>
        <v>0</v>
      </c>
      <c r="Z100" s="18"/>
      <c r="AA100" s="20">
        <f t="shared" si="33"/>
        <v>544618.4</v>
      </c>
    </row>
    <row r="101" spans="1:27" ht="47.25" hidden="1">
      <c r="A101" s="16" t="s">
        <v>89</v>
      </c>
      <c r="B101" s="17" t="s">
        <v>13</v>
      </c>
      <c r="C101" s="17" t="s">
        <v>14</v>
      </c>
      <c r="D101" s="17" t="s">
        <v>76</v>
      </c>
      <c r="E101" s="17" t="s">
        <v>105</v>
      </c>
      <c r="F101" s="17" t="s">
        <v>123</v>
      </c>
      <c r="G101" s="17" t="s">
        <v>91</v>
      </c>
      <c r="H101" s="17"/>
      <c r="I101" s="17" t="s">
        <v>50</v>
      </c>
      <c r="J101" s="18">
        <v>507666.4</v>
      </c>
      <c r="K101" s="18">
        <v>513851.5</v>
      </c>
      <c r="L101" s="9">
        <f t="shared" si="29"/>
        <v>6185.0999999999767</v>
      </c>
      <c r="M101" s="18"/>
      <c r="N101" s="18"/>
      <c r="O101" s="18"/>
      <c r="P101" s="18"/>
      <c r="Q101" s="18">
        <f t="shared" si="36"/>
        <v>513851.5</v>
      </c>
      <c r="R101" s="19">
        <v>507666.4</v>
      </c>
      <c r="S101" s="18">
        <v>529323.4</v>
      </c>
      <c r="T101" s="18">
        <f t="shared" si="30"/>
        <v>21657</v>
      </c>
      <c r="U101" s="18"/>
      <c r="V101" s="18"/>
      <c r="W101" s="18">
        <f t="shared" si="32"/>
        <v>529323.4</v>
      </c>
      <c r="X101" s="18">
        <v>544618.4</v>
      </c>
      <c r="Y101" s="18"/>
      <c r="Z101" s="18"/>
      <c r="AA101" s="20">
        <f t="shared" si="33"/>
        <v>544618.4</v>
      </c>
    </row>
    <row r="102" spans="1:27" ht="15.75" hidden="1">
      <c r="A102" s="16" t="s">
        <v>36</v>
      </c>
      <c r="B102" s="17" t="s">
        <v>13</v>
      </c>
      <c r="C102" s="17" t="s">
        <v>14</v>
      </c>
      <c r="D102" s="17" t="s">
        <v>76</v>
      </c>
      <c r="E102" s="17" t="s">
        <v>105</v>
      </c>
      <c r="F102" s="17" t="s">
        <v>123</v>
      </c>
      <c r="G102" s="17" t="s">
        <v>91</v>
      </c>
      <c r="H102" s="17"/>
      <c r="I102" s="17" t="s">
        <v>37</v>
      </c>
      <c r="J102" s="18">
        <v>507666.4</v>
      </c>
      <c r="K102" s="18">
        <f>K99</f>
        <v>513851.5</v>
      </c>
      <c r="L102" s="9">
        <f t="shared" si="29"/>
        <v>6185.0999999999767</v>
      </c>
      <c r="M102" s="18">
        <f>M99</f>
        <v>0</v>
      </c>
      <c r="N102" s="18">
        <f>N99</f>
        <v>0</v>
      </c>
      <c r="O102" s="18"/>
      <c r="P102" s="18">
        <f>P99</f>
        <v>0</v>
      </c>
      <c r="Q102" s="18">
        <f t="shared" si="36"/>
        <v>513851.5</v>
      </c>
      <c r="R102" s="19">
        <v>507666.4</v>
      </c>
      <c r="S102" s="18">
        <f>S99</f>
        <v>529323.4</v>
      </c>
      <c r="T102" s="18">
        <f t="shared" si="30"/>
        <v>21657</v>
      </c>
      <c r="U102" s="18">
        <f>U99</f>
        <v>0</v>
      </c>
      <c r="V102" s="18"/>
      <c r="W102" s="18">
        <f t="shared" si="32"/>
        <v>529323.4</v>
      </c>
      <c r="X102" s="18">
        <f>X99</f>
        <v>544618.4</v>
      </c>
      <c r="Y102" s="18">
        <f>Y99</f>
        <v>0</v>
      </c>
      <c r="Z102" s="18"/>
      <c r="AA102" s="20">
        <f t="shared" si="33"/>
        <v>544618.4</v>
      </c>
    </row>
    <row r="103" spans="1:27" ht="173.25">
      <c r="A103" s="16" t="s">
        <v>92</v>
      </c>
      <c r="B103" s="17" t="s">
        <v>13</v>
      </c>
      <c r="C103" s="17" t="s">
        <v>14</v>
      </c>
      <c r="D103" s="17" t="s">
        <v>76</v>
      </c>
      <c r="E103" s="17" t="s">
        <v>105</v>
      </c>
      <c r="F103" s="17" t="s">
        <v>314</v>
      </c>
      <c r="G103" s="17"/>
      <c r="H103" s="17"/>
      <c r="I103" s="17"/>
      <c r="J103" s="18">
        <v>63479.400000000009</v>
      </c>
      <c r="K103" s="18">
        <f>K104</f>
        <v>64692.7</v>
      </c>
      <c r="L103" s="9">
        <f t="shared" si="29"/>
        <v>1213.2999999999884</v>
      </c>
      <c r="M103" s="18">
        <f>M104</f>
        <v>0</v>
      </c>
      <c r="N103" s="18">
        <f>N104</f>
        <v>0</v>
      </c>
      <c r="O103" s="18"/>
      <c r="P103" s="18">
        <f>P104</f>
        <v>0</v>
      </c>
      <c r="Q103" s="18">
        <v>67866.7</v>
      </c>
      <c r="R103" s="19">
        <v>66653.399999999994</v>
      </c>
      <c r="S103" s="18">
        <f>S104</f>
        <v>67866.7</v>
      </c>
      <c r="T103" s="18">
        <f t="shared" si="30"/>
        <v>1213.3000000000029</v>
      </c>
      <c r="U103" s="18">
        <f>U104</f>
        <v>0</v>
      </c>
      <c r="V103" s="18"/>
      <c r="W103" s="18">
        <f t="shared" si="32"/>
        <v>67866.7</v>
      </c>
      <c r="X103" s="18">
        <f>X104</f>
        <v>67866.7</v>
      </c>
      <c r="Y103" s="18">
        <f>Y104</f>
        <v>0</v>
      </c>
      <c r="Z103" s="18"/>
      <c r="AA103" s="20">
        <f t="shared" si="33"/>
        <v>67866.7</v>
      </c>
    </row>
    <row r="104" spans="1:27" s="15" customFormat="1" ht="63" hidden="1">
      <c r="A104" s="24" t="s">
        <v>94</v>
      </c>
      <c r="B104" s="25" t="s">
        <v>13</v>
      </c>
      <c r="C104" s="25" t="s">
        <v>14</v>
      </c>
      <c r="D104" s="25" t="s">
        <v>76</v>
      </c>
      <c r="E104" s="25" t="s">
        <v>105</v>
      </c>
      <c r="F104" s="25" t="s">
        <v>93</v>
      </c>
      <c r="G104" s="25" t="s">
        <v>95</v>
      </c>
      <c r="H104" s="25"/>
      <c r="I104" s="25"/>
      <c r="J104" s="22">
        <v>63479.400000000009</v>
      </c>
      <c r="K104" s="22">
        <f>K108</f>
        <v>64692.7</v>
      </c>
      <c r="L104" s="9">
        <f t="shared" si="29"/>
        <v>1213.2999999999884</v>
      </c>
      <c r="M104" s="22">
        <f>M108</f>
        <v>0</v>
      </c>
      <c r="N104" s="22">
        <f>N108</f>
        <v>0</v>
      </c>
      <c r="O104" s="22"/>
      <c r="P104" s="22">
        <f>P108</f>
        <v>0</v>
      </c>
      <c r="Q104" s="18">
        <f t="shared" si="36"/>
        <v>64692.7</v>
      </c>
      <c r="R104" s="19">
        <v>66653.399999999994</v>
      </c>
      <c r="S104" s="22">
        <f>S108</f>
        <v>67866.7</v>
      </c>
      <c r="T104" s="18">
        <f t="shared" si="30"/>
        <v>1213.3000000000029</v>
      </c>
      <c r="U104" s="22">
        <f>U108</f>
        <v>0</v>
      </c>
      <c r="V104" s="22"/>
      <c r="W104" s="18">
        <f t="shared" si="32"/>
        <v>67866.7</v>
      </c>
      <c r="X104" s="22">
        <f>X108</f>
        <v>67866.7</v>
      </c>
      <c r="Y104" s="22">
        <f>Y108</f>
        <v>0</v>
      </c>
      <c r="Z104" s="22"/>
      <c r="AA104" s="20">
        <f t="shared" si="33"/>
        <v>67866.7</v>
      </c>
    </row>
    <row r="105" spans="1:27" ht="15.75" hidden="1">
      <c r="A105" s="16" t="s">
        <v>29</v>
      </c>
      <c r="B105" s="17" t="s">
        <v>13</v>
      </c>
      <c r="C105" s="17" t="s">
        <v>14</v>
      </c>
      <c r="D105" s="17" t="s">
        <v>76</v>
      </c>
      <c r="E105" s="17" t="s">
        <v>105</v>
      </c>
      <c r="F105" s="17" t="s">
        <v>93</v>
      </c>
      <c r="G105" s="17" t="s">
        <v>95</v>
      </c>
      <c r="H105" s="17"/>
      <c r="I105" s="17" t="s">
        <v>31</v>
      </c>
      <c r="J105" s="18">
        <v>63479.400000000009</v>
      </c>
      <c r="K105" s="18">
        <f>K106</f>
        <v>64692.7</v>
      </c>
      <c r="L105" s="9">
        <f t="shared" si="29"/>
        <v>1213.2999999999884</v>
      </c>
      <c r="M105" s="18">
        <f>M106</f>
        <v>0</v>
      </c>
      <c r="N105" s="18">
        <f>N106</f>
        <v>0</v>
      </c>
      <c r="O105" s="18"/>
      <c r="P105" s="18">
        <f>P106</f>
        <v>0</v>
      </c>
      <c r="Q105" s="18">
        <f t="shared" si="36"/>
        <v>64692.7</v>
      </c>
      <c r="R105" s="19">
        <v>66653.399999999994</v>
      </c>
      <c r="S105" s="18">
        <f>S106</f>
        <v>67866.7</v>
      </c>
      <c r="T105" s="18">
        <f t="shared" si="30"/>
        <v>1213.3000000000029</v>
      </c>
      <c r="U105" s="18">
        <f>U106</f>
        <v>0</v>
      </c>
      <c r="V105" s="18"/>
      <c r="W105" s="18">
        <f t="shared" si="32"/>
        <v>67866.7</v>
      </c>
      <c r="X105" s="18">
        <f>X106</f>
        <v>67866.7</v>
      </c>
      <c r="Y105" s="18">
        <f>Y106</f>
        <v>0</v>
      </c>
      <c r="Z105" s="18"/>
      <c r="AA105" s="20">
        <f t="shared" si="33"/>
        <v>67866.7</v>
      </c>
    </row>
    <row r="106" spans="1:27" ht="15.75" hidden="1">
      <c r="A106" s="16" t="s">
        <v>96</v>
      </c>
      <c r="B106" s="17" t="s">
        <v>13</v>
      </c>
      <c r="C106" s="17" t="s">
        <v>14</v>
      </c>
      <c r="D106" s="17" t="s">
        <v>76</v>
      </c>
      <c r="E106" s="17" t="s">
        <v>105</v>
      </c>
      <c r="F106" s="17" t="s">
        <v>93</v>
      </c>
      <c r="G106" s="17" t="s">
        <v>95</v>
      </c>
      <c r="H106" s="17"/>
      <c r="I106" s="17" t="s">
        <v>97</v>
      </c>
      <c r="J106" s="18">
        <v>63479.400000000009</v>
      </c>
      <c r="K106" s="18">
        <f>K107</f>
        <v>64692.7</v>
      </c>
      <c r="L106" s="9">
        <f t="shared" si="29"/>
        <v>1213.2999999999884</v>
      </c>
      <c r="M106" s="18">
        <f>M107</f>
        <v>0</v>
      </c>
      <c r="N106" s="18">
        <f>N107</f>
        <v>0</v>
      </c>
      <c r="O106" s="18"/>
      <c r="P106" s="18">
        <f>P107</f>
        <v>0</v>
      </c>
      <c r="Q106" s="18">
        <f t="shared" si="36"/>
        <v>64692.7</v>
      </c>
      <c r="R106" s="19">
        <v>66653.399999999994</v>
      </c>
      <c r="S106" s="18">
        <f>S107</f>
        <v>67866.7</v>
      </c>
      <c r="T106" s="18">
        <f t="shared" si="30"/>
        <v>1213.3000000000029</v>
      </c>
      <c r="U106" s="18">
        <f>U107</f>
        <v>0</v>
      </c>
      <c r="V106" s="18"/>
      <c r="W106" s="18">
        <f t="shared" si="32"/>
        <v>67866.7</v>
      </c>
      <c r="X106" s="18">
        <f>X107</f>
        <v>67866.7</v>
      </c>
      <c r="Y106" s="18">
        <f>Y107</f>
        <v>0</v>
      </c>
      <c r="Z106" s="18"/>
      <c r="AA106" s="20">
        <f t="shared" si="33"/>
        <v>67866.7</v>
      </c>
    </row>
    <row r="107" spans="1:27" ht="31.5" hidden="1">
      <c r="A107" s="16" t="s">
        <v>98</v>
      </c>
      <c r="B107" s="17" t="s">
        <v>13</v>
      </c>
      <c r="C107" s="17" t="s">
        <v>14</v>
      </c>
      <c r="D107" s="17" t="s">
        <v>76</v>
      </c>
      <c r="E107" s="17" t="s">
        <v>105</v>
      </c>
      <c r="F107" s="17" t="s">
        <v>93</v>
      </c>
      <c r="G107" s="17" t="s">
        <v>95</v>
      </c>
      <c r="H107" s="17"/>
      <c r="I107" s="17" t="s">
        <v>99</v>
      </c>
      <c r="J107" s="18">
        <v>63479.400000000009</v>
      </c>
      <c r="K107" s="18">
        <v>64692.7</v>
      </c>
      <c r="L107" s="9">
        <f t="shared" si="29"/>
        <v>1213.2999999999884</v>
      </c>
      <c r="M107" s="18">
        <v>0</v>
      </c>
      <c r="N107" s="18"/>
      <c r="O107" s="18"/>
      <c r="P107" s="18">
        <v>0</v>
      </c>
      <c r="Q107" s="18">
        <f t="shared" si="36"/>
        <v>64692.7</v>
      </c>
      <c r="R107" s="19">
        <v>66653.399999999994</v>
      </c>
      <c r="S107" s="18">
        <v>67866.7</v>
      </c>
      <c r="T107" s="18">
        <f t="shared" si="30"/>
        <v>1213.3000000000029</v>
      </c>
      <c r="U107" s="18"/>
      <c r="V107" s="18"/>
      <c r="W107" s="18">
        <f t="shared" si="32"/>
        <v>67866.7</v>
      </c>
      <c r="X107" s="18">
        <v>67866.7</v>
      </c>
      <c r="Y107" s="18"/>
      <c r="Z107" s="18"/>
      <c r="AA107" s="20">
        <f t="shared" si="33"/>
        <v>67866.7</v>
      </c>
    </row>
    <row r="108" spans="1:27" ht="15.75" hidden="1">
      <c r="A108" s="16" t="s">
        <v>36</v>
      </c>
      <c r="B108" s="17" t="s">
        <v>13</v>
      </c>
      <c r="C108" s="17" t="s">
        <v>14</v>
      </c>
      <c r="D108" s="17" t="s">
        <v>76</v>
      </c>
      <c r="E108" s="17" t="s">
        <v>105</v>
      </c>
      <c r="F108" s="17" t="s">
        <v>93</v>
      </c>
      <c r="G108" s="17" t="s">
        <v>95</v>
      </c>
      <c r="H108" s="17"/>
      <c r="I108" s="17" t="s">
        <v>37</v>
      </c>
      <c r="J108" s="18">
        <v>63479.400000000009</v>
      </c>
      <c r="K108" s="18">
        <f>K105</f>
        <v>64692.7</v>
      </c>
      <c r="L108" s="9">
        <f t="shared" si="29"/>
        <v>1213.2999999999884</v>
      </c>
      <c r="M108" s="18">
        <f>M105</f>
        <v>0</v>
      </c>
      <c r="N108" s="18">
        <f>N105</f>
        <v>0</v>
      </c>
      <c r="O108" s="18"/>
      <c r="P108" s="18">
        <f>P105</f>
        <v>0</v>
      </c>
      <c r="Q108" s="18">
        <f t="shared" si="36"/>
        <v>64692.7</v>
      </c>
      <c r="R108" s="19">
        <v>66653.399999999994</v>
      </c>
      <c r="S108" s="18">
        <f>S105</f>
        <v>67866.7</v>
      </c>
      <c r="T108" s="18">
        <f t="shared" si="30"/>
        <v>1213.3000000000029</v>
      </c>
      <c r="U108" s="18">
        <f>U105</f>
        <v>0</v>
      </c>
      <c r="V108" s="18"/>
      <c r="W108" s="18">
        <f t="shared" si="32"/>
        <v>67866.7</v>
      </c>
      <c r="X108" s="18">
        <f>X105</f>
        <v>67866.7</v>
      </c>
      <c r="Y108" s="18">
        <f>Y105</f>
        <v>0</v>
      </c>
      <c r="Z108" s="18"/>
      <c r="AA108" s="20">
        <f t="shared" si="33"/>
        <v>67866.7</v>
      </c>
    </row>
    <row r="109" spans="1:27" ht="31.5" hidden="1">
      <c r="A109" s="16" t="s">
        <v>124</v>
      </c>
      <c r="B109" s="17" t="s">
        <v>13</v>
      </c>
      <c r="C109" s="17" t="s">
        <v>14</v>
      </c>
      <c r="D109" s="17" t="s">
        <v>76</v>
      </c>
      <c r="E109" s="17" t="s">
        <v>76</v>
      </c>
      <c r="F109" s="17"/>
      <c r="G109" s="17"/>
      <c r="H109" s="17"/>
      <c r="I109" s="17"/>
      <c r="J109" s="18">
        <v>90866.3</v>
      </c>
      <c r="K109" s="18">
        <f>K110+K127</f>
        <v>90687.5</v>
      </c>
      <c r="L109" s="9">
        <f t="shared" si="29"/>
        <v>-178.80000000000291</v>
      </c>
      <c r="M109" s="18">
        <f>M110+M127</f>
        <v>989.8</v>
      </c>
      <c r="N109" s="18">
        <f>N110+N127</f>
        <v>-90687.5</v>
      </c>
      <c r="O109" s="18"/>
      <c r="P109" s="18">
        <f>P110+P127</f>
        <v>-989.8</v>
      </c>
      <c r="Q109" s="18">
        <f t="shared" si="36"/>
        <v>0</v>
      </c>
      <c r="R109" s="19">
        <v>91450.8</v>
      </c>
      <c r="S109" s="18">
        <f>S110+S127</f>
        <v>91414.5</v>
      </c>
      <c r="T109" s="18">
        <f t="shared" si="30"/>
        <v>-36.30000000000291</v>
      </c>
      <c r="U109" s="18">
        <f>U110+U127</f>
        <v>-91414.5</v>
      </c>
      <c r="V109" s="18"/>
      <c r="W109" s="18">
        <f t="shared" si="32"/>
        <v>0</v>
      </c>
      <c r="X109" s="18">
        <f>X110+X127</f>
        <v>91622.5</v>
      </c>
      <c r="Y109" s="18">
        <f>Y110+Y127</f>
        <v>-91622.5</v>
      </c>
      <c r="Z109" s="18"/>
      <c r="AA109" s="20">
        <f t="shared" si="33"/>
        <v>0</v>
      </c>
    </row>
    <row r="110" spans="1:27" ht="31.5" hidden="1">
      <c r="A110" s="16" t="s">
        <v>125</v>
      </c>
      <c r="B110" s="17" t="s">
        <v>13</v>
      </c>
      <c r="C110" s="17" t="s">
        <v>14</v>
      </c>
      <c r="D110" s="17" t="s">
        <v>76</v>
      </c>
      <c r="E110" s="17" t="s">
        <v>76</v>
      </c>
      <c r="F110" s="17" t="s">
        <v>126</v>
      </c>
      <c r="G110" s="17"/>
      <c r="H110" s="17"/>
      <c r="I110" s="17"/>
      <c r="J110" s="18">
        <v>40866.300000000003</v>
      </c>
      <c r="K110" s="18">
        <f>K119+K111</f>
        <v>40687.5</v>
      </c>
      <c r="L110" s="9">
        <f t="shared" si="29"/>
        <v>-178.80000000000291</v>
      </c>
      <c r="M110" s="18">
        <f>M119+M111</f>
        <v>989.8</v>
      </c>
      <c r="N110" s="18">
        <f>N119+N111</f>
        <v>-40687.5</v>
      </c>
      <c r="O110" s="18"/>
      <c r="P110" s="18">
        <f>P119+P111</f>
        <v>-989.8</v>
      </c>
      <c r="Q110" s="18">
        <f t="shared" si="36"/>
        <v>0</v>
      </c>
      <c r="R110" s="19">
        <v>41450.800000000003</v>
      </c>
      <c r="S110" s="18">
        <f>S119+S111</f>
        <v>41414.5</v>
      </c>
      <c r="T110" s="18">
        <f t="shared" si="30"/>
        <v>-36.30000000000291</v>
      </c>
      <c r="U110" s="18">
        <f>U119+U111</f>
        <v>-41414.5</v>
      </c>
      <c r="V110" s="18"/>
      <c r="W110" s="18">
        <f t="shared" si="32"/>
        <v>0</v>
      </c>
      <c r="X110" s="18">
        <f>X119+X111</f>
        <v>41622.5</v>
      </c>
      <c r="Y110" s="18">
        <f>Y119+Y111</f>
        <v>-41622.5</v>
      </c>
      <c r="Z110" s="18"/>
      <c r="AA110" s="20">
        <f t="shared" si="33"/>
        <v>0</v>
      </c>
    </row>
    <row r="111" spans="1:27" ht="47.25" hidden="1">
      <c r="A111" s="16" t="s">
        <v>127</v>
      </c>
      <c r="B111" s="17" t="s">
        <v>13</v>
      </c>
      <c r="C111" s="17" t="s">
        <v>14</v>
      </c>
      <c r="D111" s="17" t="s">
        <v>76</v>
      </c>
      <c r="E111" s="17" t="s">
        <v>76</v>
      </c>
      <c r="F111" s="17" t="s">
        <v>128</v>
      </c>
      <c r="G111" s="17"/>
      <c r="H111" s="17"/>
      <c r="I111" s="17"/>
      <c r="J111" s="18">
        <v>7300</v>
      </c>
      <c r="K111" s="18">
        <f>K112</f>
        <v>6935</v>
      </c>
      <c r="L111" s="9">
        <f t="shared" si="29"/>
        <v>-365</v>
      </c>
      <c r="M111" s="18">
        <f t="shared" ref="M111:N113" si="45">M112</f>
        <v>0</v>
      </c>
      <c r="N111" s="18">
        <f t="shared" si="45"/>
        <v>-6935</v>
      </c>
      <c r="O111" s="18"/>
      <c r="P111" s="18">
        <f>P112</f>
        <v>0</v>
      </c>
      <c r="Q111" s="18">
        <f t="shared" si="36"/>
        <v>0</v>
      </c>
      <c r="R111" s="19">
        <v>7300</v>
      </c>
      <c r="S111" s="18">
        <f>S112</f>
        <v>6935</v>
      </c>
      <c r="T111" s="18">
        <f t="shared" si="30"/>
        <v>-365</v>
      </c>
      <c r="U111" s="18">
        <f>U112</f>
        <v>-6935</v>
      </c>
      <c r="V111" s="18"/>
      <c r="W111" s="18">
        <f t="shared" si="32"/>
        <v>0</v>
      </c>
      <c r="X111" s="18">
        <f t="shared" ref="X111:Y113" si="46">X112</f>
        <v>6935</v>
      </c>
      <c r="Y111" s="18">
        <f t="shared" si="46"/>
        <v>-6935</v>
      </c>
      <c r="Z111" s="18"/>
      <c r="AA111" s="20">
        <f t="shared" si="33"/>
        <v>0</v>
      </c>
    </row>
    <row r="112" spans="1:27" ht="31.5" hidden="1">
      <c r="A112" s="16" t="s">
        <v>46</v>
      </c>
      <c r="B112" s="17" t="s">
        <v>13</v>
      </c>
      <c r="C112" s="17" t="s">
        <v>14</v>
      </c>
      <c r="D112" s="17" t="s">
        <v>76</v>
      </c>
      <c r="E112" s="17" t="s">
        <v>76</v>
      </c>
      <c r="F112" s="17" t="s">
        <v>128</v>
      </c>
      <c r="G112" s="17" t="s">
        <v>31</v>
      </c>
      <c r="H112" s="17"/>
      <c r="I112" s="17"/>
      <c r="J112" s="18">
        <v>7300</v>
      </c>
      <c r="K112" s="18">
        <f>K113</f>
        <v>6935</v>
      </c>
      <c r="L112" s="9">
        <f t="shared" si="29"/>
        <v>-365</v>
      </c>
      <c r="M112" s="18">
        <f t="shared" si="45"/>
        <v>0</v>
      </c>
      <c r="N112" s="18">
        <f t="shared" si="45"/>
        <v>-6935</v>
      </c>
      <c r="O112" s="18"/>
      <c r="P112" s="18">
        <f>P113</f>
        <v>0</v>
      </c>
      <c r="Q112" s="18">
        <f t="shared" si="36"/>
        <v>0</v>
      </c>
      <c r="R112" s="19">
        <v>7300</v>
      </c>
      <c r="S112" s="18">
        <f>S113</f>
        <v>6935</v>
      </c>
      <c r="T112" s="18">
        <f t="shared" si="30"/>
        <v>-365</v>
      </c>
      <c r="U112" s="18">
        <f>U113</f>
        <v>-6935</v>
      </c>
      <c r="V112" s="18"/>
      <c r="W112" s="18">
        <f t="shared" si="32"/>
        <v>0</v>
      </c>
      <c r="X112" s="18">
        <f t="shared" si="46"/>
        <v>6935</v>
      </c>
      <c r="Y112" s="18">
        <f t="shared" si="46"/>
        <v>-6935</v>
      </c>
      <c r="Z112" s="18"/>
      <c r="AA112" s="20">
        <f t="shared" si="33"/>
        <v>0</v>
      </c>
    </row>
    <row r="113" spans="1:27" ht="31.5" hidden="1">
      <c r="A113" s="16" t="s">
        <v>47</v>
      </c>
      <c r="B113" s="17" t="s">
        <v>13</v>
      </c>
      <c r="C113" s="17" t="s">
        <v>14</v>
      </c>
      <c r="D113" s="17" t="s">
        <v>76</v>
      </c>
      <c r="E113" s="17" t="s">
        <v>76</v>
      </c>
      <c r="F113" s="17" t="s">
        <v>128</v>
      </c>
      <c r="G113" s="17" t="s">
        <v>48</v>
      </c>
      <c r="H113" s="17"/>
      <c r="I113" s="17"/>
      <c r="J113" s="18">
        <v>7300</v>
      </c>
      <c r="K113" s="18">
        <f>K114</f>
        <v>6935</v>
      </c>
      <c r="L113" s="9">
        <f t="shared" si="29"/>
        <v>-365</v>
      </c>
      <c r="M113" s="18">
        <f t="shared" si="45"/>
        <v>0</v>
      </c>
      <c r="N113" s="18">
        <f t="shared" si="45"/>
        <v>-6935</v>
      </c>
      <c r="O113" s="18"/>
      <c r="P113" s="18">
        <f>P114</f>
        <v>0</v>
      </c>
      <c r="Q113" s="18">
        <f t="shared" si="36"/>
        <v>0</v>
      </c>
      <c r="R113" s="19">
        <v>7300</v>
      </c>
      <c r="S113" s="18">
        <f>S114</f>
        <v>6935</v>
      </c>
      <c r="T113" s="18">
        <f t="shared" si="30"/>
        <v>-365</v>
      </c>
      <c r="U113" s="18">
        <f>U114</f>
        <v>-6935</v>
      </c>
      <c r="V113" s="18"/>
      <c r="W113" s="18">
        <f t="shared" si="32"/>
        <v>0</v>
      </c>
      <c r="X113" s="18">
        <f t="shared" si="46"/>
        <v>6935</v>
      </c>
      <c r="Y113" s="18">
        <f t="shared" si="46"/>
        <v>-6935</v>
      </c>
      <c r="Z113" s="18"/>
      <c r="AA113" s="20">
        <f t="shared" si="33"/>
        <v>0</v>
      </c>
    </row>
    <row r="114" spans="1:27" s="15" customFormat="1" ht="31.5" hidden="1">
      <c r="A114" s="24" t="s">
        <v>64</v>
      </c>
      <c r="B114" s="25" t="s">
        <v>13</v>
      </c>
      <c r="C114" s="25" t="s">
        <v>14</v>
      </c>
      <c r="D114" s="25" t="s">
        <v>76</v>
      </c>
      <c r="E114" s="25" t="s">
        <v>76</v>
      </c>
      <c r="F114" s="25" t="s">
        <v>128</v>
      </c>
      <c r="G114" s="25" t="s">
        <v>65</v>
      </c>
      <c r="H114" s="25"/>
      <c r="I114" s="25"/>
      <c r="J114" s="22">
        <v>7300</v>
      </c>
      <c r="K114" s="22">
        <f>K118</f>
        <v>6935</v>
      </c>
      <c r="L114" s="9">
        <f t="shared" si="29"/>
        <v>-365</v>
      </c>
      <c r="M114" s="22">
        <f>M118</f>
        <v>0</v>
      </c>
      <c r="N114" s="22">
        <f>N118</f>
        <v>-6935</v>
      </c>
      <c r="O114" s="22"/>
      <c r="P114" s="22">
        <f>P118</f>
        <v>0</v>
      </c>
      <c r="Q114" s="18">
        <f t="shared" si="36"/>
        <v>0</v>
      </c>
      <c r="R114" s="19">
        <v>7300</v>
      </c>
      <c r="S114" s="22">
        <f>S118</f>
        <v>6935</v>
      </c>
      <c r="T114" s="18">
        <f t="shared" si="30"/>
        <v>-365</v>
      </c>
      <c r="U114" s="22">
        <f>U118</f>
        <v>-6935</v>
      </c>
      <c r="V114" s="22"/>
      <c r="W114" s="18">
        <f t="shared" si="32"/>
        <v>0</v>
      </c>
      <c r="X114" s="22">
        <f>X118</f>
        <v>6935</v>
      </c>
      <c r="Y114" s="22">
        <f>Y118</f>
        <v>-6935</v>
      </c>
      <c r="Z114" s="22"/>
      <c r="AA114" s="20">
        <f t="shared" si="33"/>
        <v>0</v>
      </c>
    </row>
    <row r="115" spans="1:27" ht="15.75" hidden="1">
      <c r="A115" s="16" t="s">
        <v>29</v>
      </c>
      <c r="B115" s="17" t="s">
        <v>13</v>
      </c>
      <c r="C115" s="17" t="s">
        <v>14</v>
      </c>
      <c r="D115" s="17" t="s">
        <v>76</v>
      </c>
      <c r="E115" s="17" t="s">
        <v>76</v>
      </c>
      <c r="F115" s="17" t="s">
        <v>128</v>
      </c>
      <c r="G115" s="17" t="s">
        <v>65</v>
      </c>
      <c r="H115" s="17" t="s">
        <v>51</v>
      </c>
      <c r="I115" s="17" t="s">
        <v>31</v>
      </c>
      <c r="J115" s="18">
        <v>7300</v>
      </c>
      <c r="K115" s="18">
        <f>K118</f>
        <v>6935</v>
      </c>
      <c r="L115" s="9">
        <f t="shared" si="29"/>
        <v>-365</v>
      </c>
      <c r="M115" s="18">
        <f>M118</f>
        <v>0</v>
      </c>
      <c r="N115" s="18">
        <f>N118</f>
        <v>-6935</v>
      </c>
      <c r="O115" s="18"/>
      <c r="P115" s="18">
        <f>P118</f>
        <v>0</v>
      </c>
      <c r="Q115" s="18">
        <f t="shared" si="36"/>
        <v>0</v>
      </c>
      <c r="R115" s="19">
        <v>7300</v>
      </c>
      <c r="S115" s="18">
        <f>S118</f>
        <v>6935</v>
      </c>
      <c r="T115" s="18">
        <f t="shared" si="30"/>
        <v>-365</v>
      </c>
      <c r="U115" s="18">
        <f>U118</f>
        <v>-6935</v>
      </c>
      <c r="V115" s="18"/>
      <c r="W115" s="18">
        <f t="shared" si="32"/>
        <v>0</v>
      </c>
      <c r="X115" s="18">
        <f>X118</f>
        <v>6935</v>
      </c>
      <c r="Y115" s="18">
        <f>Y118</f>
        <v>-6935</v>
      </c>
      <c r="Z115" s="18"/>
      <c r="AA115" s="20">
        <f t="shared" si="33"/>
        <v>0</v>
      </c>
    </row>
    <row r="116" spans="1:27" ht="15.75" hidden="1">
      <c r="A116" s="16" t="s">
        <v>52</v>
      </c>
      <c r="B116" s="17" t="s">
        <v>13</v>
      </c>
      <c r="C116" s="17" t="s">
        <v>14</v>
      </c>
      <c r="D116" s="17" t="s">
        <v>76</v>
      </c>
      <c r="E116" s="17" t="s">
        <v>76</v>
      </c>
      <c r="F116" s="17" t="s">
        <v>128</v>
      </c>
      <c r="G116" s="17" t="s">
        <v>65</v>
      </c>
      <c r="H116" s="17" t="s">
        <v>51</v>
      </c>
      <c r="I116" s="17" t="s">
        <v>53</v>
      </c>
      <c r="J116" s="18">
        <v>7300</v>
      </c>
      <c r="K116" s="18">
        <f>K117</f>
        <v>6935</v>
      </c>
      <c r="L116" s="9">
        <f t="shared" si="29"/>
        <v>-365</v>
      </c>
      <c r="M116" s="18">
        <f>M117</f>
        <v>0</v>
      </c>
      <c r="N116" s="18">
        <f>N117</f>
        <v>-6935</v>
      </c>
      <c r="O116" s="18"/>
      <c r="P116" s="18">
        <f>P117</f>
        <v>0</v>
      </c>
      <c r="Q116" s="18">
        <f t="shared" si="36"/>
        <v>0</v>
      </c>
      <c r="R116" s="19">
        <v>7300</v>
      </c>
      <c r="S116" s="18">
        <f>S117</f>
        <v>6935</v>
      </c>
      <c r="T116" s="18">
        <f t="shared" si="30"/>
        <v>-365</v>
      </c>
      <c r="U116" s="18">
        <f>U117</f>
        <v>-6935</v>
      </c>
      <c r="V116" s="18"/>
      <c r="W116" s="18">
        <f t="shared" si="32"/>
        <v>0</v>
      </c>
      <c r="X116" s="18">
        <f>X117</f>
        <v>6935</v>
      </c>
      <c r="Y116" s="18">
        <f>Y117</f>
        <v>-6935</v>
      </c>
      <c r="Z116" s="18"/>
      <c r="AA116" s="20">
        <f t="shared" si="33"/>
        <v>0</v>
      </c>
    </row>
    <row r="117" spans="1:27" ht="15.75" hidden="1">
      <c r="A117" s="16" t="s">
        <v>54</v>
      </c>
      <c r="B117" s="17" t="s">
        <v>13</v>
      </c>
      <c r="C117" s="17" t="s">
        <v>14</v>
      </c>
      <c r="D117" s="17" t="s">
        <v>76</v>
      </c>
      <c r="E117" s="17" t="s">
        <v>76</v>
      </c>
      <c r="F117" s="17" t="s">
        <v>128</v>
      </c>
      <c r="G117" s="17" t="s">
        <v>65</v>
      </c>
      <c r="H117" s="17" t="s">
        <v>51</v>
      </c>
      <c r="I117" s="17" t="s">
        <v>55</v>
      </c>
      <c r="J117" s="18">
        <v>7300</v>
      </c>
      <c r="K117" s="18">
        <v>6935</v>
      </c>
      <c r="L117" s="9">
        <f t="shared" si="29"/>
        <v>-365</v>
      </c>
      <c r="M117" s="18">
        <v>0</v>
      </c>
      <c r="N117" s="18">
        <v>-6935</v>
      </c>
      <c r="O117" s="18"/>
      <c r="P117" s="18">
        <v>0</v>
      </c>
      <c r="Q117" s="18">
        <f t="shared" si="36"/>
        <v>0</v>
      </c>
      <c r="R117" s="19">
        <v>7300</v>
      </c>
      <c r="S117" s="18">
        <v>6935</v>
      </c>
      <c r="T117" s="18">
        <f t="shared" si="30"/>
        <v>-365</v>
      </c>
      <c r="U117" s="18">
        <v>-6935</v>
      </c>
      <c r="V117" s="18"/>
      <c r="W117" s="18">
        <f t="shared" si="32"/>
        <v>0</v>
      </c>
      <c r="X117" s="18">
        <v>6935</v>
      </c>
      <c r="Y117" s="18">
        <v>-6935</v>
      </c>
      <c r="Z117" s="18"/>
      <c r="AA117" s="20">
        <f t="shared" si="33"/>
        <v>0</v>
      </c>
    </row>
    <row r="118" spans="1:27" ht="15.75" hidden="1">
      <c r="A118" s="16" t="s">
        <v>36</v>
      </c>
      <c r="B118" s="17" t="s">
        <v>13</v>
      </c>
      <c r="C118" s="17" t="s">
        <v>14</v>
      </c>
      <c r="D118" s="17" t="s">
        <v>76</v>
      </c>
      <c r="E118" s="17" t="s">
        <v>76</v>
      </c>
      <c r="F118" s="17" t="s">
        <v>128</v>
      </c>
      <c r="G118" s="17" t="s">
        <v>65</v>
      </c>
      <c r="H118" s="17" t="s">
        <v>51</v>
      </c>
      <c r="I118" s="17" t="s">
        <v>37</v>
      </c>
      <c r="J118" s="18">
        <v>7300</v>
      </c>
      <c r="K118" s="18">
        <f>K116</f>
        <v>6935</v>
      </c>
      <c r="L118" s="9">
        <f t="shared" si="29"/>
        <v>-365</v>
      </c>
      <c r="M118" s="18">
        <f>M116</f>
        <v>0</v>
      </c>
      <c r="N118" s="18">
        <f>N116</f>
        <v>-6935</v>
      </c>
      <c r="O118" s="18"/>
      <c r="P118" s="18">
        <f>P116</f>
        <v>0</v>
      </c>
      <c r="Q118" s="18">
        <f t="shared" si="36"/>
        <v>0</v>
      </c>
      <c r="R118" s="19">
        <v>7300</v>
      </c>
      <c r="S118" s="18">
        <f>S116</f>
        <v>6935</v>
      </c>
      <c r="T118" s="18">
        <f t="shared" si="30"/>
        <v>-365</v>
      </c>
      <c r="U118" s="18">
        <f>U116</f>
        <v>-6935</v>
      </c>
      <c r="V118" s="18"/>
      <c r="W118" s="18">
        <f t="shared" si="32"/>
        <v>0</v>
      </c>
      <c r="X118" s="18">
        <f>X116</f>
        <v>6935</v>
      </c>
      <c r="Y118" s="18">
        <f>Y116</f>
        <v>-6935</v>
      </c>
      <c r="Z118" s="18"/>
      <c r="AA118" s="20">
        <f t="shared" si="33"/>
        <v>0</v>
      </c>
    </row>
    <row r="119" spans="1:27" ht="31.5" hidden="1">
      <c r="A119" s="16" t="s">
        <v>80</v>
      </c>
      <c r="B119" s="17" t="s">
        <v>13</v>
      </c>
      <c r="C119" s="17" t="s">
        <v>14</v>
      </c>
      <c r="D119" s="17" t="s">
        <v>76</v>
      </c>
      <c r="E119" s="17" t="s">
        <v>76</v>
      </c>
      <c r="F119" s="17" t="s">
        <v>129</v>
      </c>
      <c r="G119" s="17"/>
      <c r="H119" s="17"/>
      <c r="I119" s="17"/>
      <c r="J119" s="18">
        <v>33566.300000000003</v>
      </c>
      <c r="K119" s="18">
        <f t="shared" ref="K119:K124" si="47">K120</f>
        <v>33752.5</v>
      </c>
      <c r="L119" s="9">
        <f t="shared" si="29"/>
        <v>186.19999999999709</v>
      </c>
      <c r="M119" s="18">
        <f t="shared" ref="M119:N124" si="48">M120</f>
        <v>989.8</v>
      </c>
      <c r="N119" s="18">
        <f t="shared" si="48"/>
        <v>-33752.5</v>
      </c>
      <c r="O119" s="18"/>
      <c r="P119" s="18">
        <f t="shared" ref="P119:P124" si="49">P120</f>
        <v>-989.8</v>
      </c>
      <c r="Q119" s="18">
        <f t="shared" si="36"/>
        <v>0</v>
      </c>
      <c r="R119" s="19">
        <v>34150.800000000003</v>
      </c>
      <c r="S119" s="18">
        <f t="shared" ref="S119:S124" si="50">S120</f>
        <v>34479.5</v>
      </c>
      <c r="T119" s="18">
        <f t="shared" si="30"/>
        <v>328.69999999999709</v>
      </c>
      <c r="U119" s="18">
        <f t="shared" ref="U119:U124" si="51">U120</f>
        <v>-34479.5</v>
      </c>
      <c r="V119" s="18"/>
      <c r="W119" s="18">
        <f t="shared" si="32"/>
        <v>0</v>
      </c>
      <c r="X119" s="18">
        <f t="shared" ref="X119:Y124" si="52">X120</f>
        <v>34687.5</v>
      </c>
      <c r="Y119" s="18">
        <f t="shared" si="52"/>
        <v>-34687.5</v>
      </c>
      <c r="Z119" s="18"/>
      <c r="AA119" s="20">
        <f t="shared" si="33"/>
        <v>0</v>
      </c>
    </row>
    <row r="120" spans="1:27" s="15" customFormat="1" ht="63" hidden="1">
      <c r="A120" s="24" t="s">
        <v>82</v>
      </c>
      <c r="B120" s="25" t="s">
        <v>13</v>
      </c>
      <c r="C120" s="25" t="s">
        <v>14</v>
      </c>
      <c r="D120" s="25" t="s">
        <v>76</v>
      </c>
      <c r="E120" s="25" t="s">
        <v>76</v>
      </c>
      <c r="F120" s="25" t="s">
        <v>129</v>
      </c>
      <c r="G120" s="25" t="s">
        <v>83</v>
      </c>
      <c r="H120" s="25"/>
      <c r="I120" s="25"/>
      <c r="J120" s="22">
        <v>33566.300000000003</v>
      </c>
      <c r="K120" s="22">
        <f t="shared" si="47"/>
        <v>33752.5</v>
      </c>
      <c r="L120" s="9">
        <f t="shared" si="29"/>
        <v>186.19999999999709</v>
      </c>
      <c r="M120" s="22">
        <f t="shared" si="48"/>
        <v>989.8</v>
      </c>
      <c r="N120" s="22">
        <f t="shared" si="48"/>
        <v>-33752.5</v>
      </c>
      <c r="O120" s="22"/>
      <c r="P120" s="22">
        <f t="shared" si="49"/>
        <v>-989.8</v>
      </c>
      <c r="Q120" s="18">
        <f t="shared" si="36"/>
        <v>0</v>
      </c>
      <c r="R120" s="19">
        <v>34150.800000000003</v>
      </c>
      <c r="S120" s="22">
        <f t="shared" si="50"/>
        <v>34479.5</v>
      </c>
      <c r="T120" s="18">
        <f t="shared" si="30"/>
        <v>328.69999999999709</v>
      </c>
      <c r="U120" s="22">
        <f t="shared" si="51"/>
        <v>-34479.5</v>
      </c>
      <c r="V120" s="22"/>
      <c r="W120" s="18">
        <f t="shared" si="32"/>
        <v>0</v>
      </c>
      <c r="X120" s="22">
        <f t="shared" si="52"/>
        <v>34687.5</v>
      </c>
      <c r="Y120" s="22">
        <f t="shared" si="52"/>
        <v>-34687.5</v>
      </c>
      <c r="Z120" s="22"/>
      <c r="AA120" s="20">
        <f t="shared" si="33"/>
        <v>0</v>
      </c>
    </row>
    <row r="121" spans="1:27" ht="31.5" hidden="1">
      <c r="A121" s="16" t="s">
        <v>84</v>
      </c>
      <c r="B121" s="17" t="s">
        <v>13</v>
      </c>
      <c r="C121" s="17" t="s">
        <v>14</v>
      </c>
      <c r="D121" s="17" t="s">
        <v>76</v>
      </c>
      <c r="E121" s="17" t="s">
        <v>76</v>
      </c>
      <c r="F121" s="17" t="s">
        <v>129</v>
      </c>
      <c r="G121" s="17" t="s">
        <v>85</v>
      </c>
      <c r="H121" s="17"/>
      <c r="I121" s="17"/>
      <c r="J121" s="18">
        <v>33566.300000000003</v>
      </c>
      <c r="K121" s="18">
        <f t="shared" si="47"/>
        <v>33752.5</v>
      </c>
      <c r="L121" s="9">
        <f t="shared" si="29"/>
        <v>186.19999999999709</v>
      </c>
      <c r="M121" s="18">
        <f t="shared" si="48"/>
        <v>989.8</v>
      </c>
      <c r="N121" s="18">
        <f t="shared" si="48"/>
        <v>-33752.5</v>
      </c>
      <c r="O121" s="18"/>
      <c r="P121" s="18">
        <f t="shared" si="49"/>
        <v>-989.8</v>
      </c>
      <c r="Q121" s="18">
        <f t="shared" si="36"/>
        <v>0</v>
      </c>
      <c r="R121" s="19">
        <v>34150.800000000003</v>
      </c>
      <c r="S121" s="18">
        <f t="shared" si="50"/>
        <v>34479.5</v>
      </c>
      <c r="T121" s="18">
        <f t="shared" si="30"/>
        <v>328.69999999999709</v>
      </c>
      <c r="U121" s="18">
        <f t="shared" si="51"/>
        <v>-34479.5</v>
      </c>
      <c r="V121" s="18"/>
      <c r="W121" s="18">
        <f t="shared" si="32"/>
        <v>0</v>
      </c>
      <c r="X121" s="18">
        <f t="shared" si="52"/>
        <v>34687.5</v>
      </c>
      <c r="Y121" s="18">
        <f t="shared" si="52"/>
        <v>-34687.5</v>
      </c>
      <c r="Z121" s="18"/>
      <c r="AA121" s="20">
        <f t="shared" si="33"/>
        <v>0</v>
      </c>
    </row>
    <row r="122" spans="1:27" ht="94.5" hidden="1">
      <c r="A122" s="16" t="s">
        <v>86</v>
      </c>
      <c r="B122" s="17" t="s">
        <v>13</v>
      </c>
      <c r="C122" s="17" t="s">
        <v>14</v>
      </c>
      <c r="D122" s="17" t="s">
        <v>76</v>
      </c>
      <c r="E122" s="17" t="s">
        <v>76</v>
      </c>
      <c r="F122" s="17" t="s">
        <v>129</v>
      </c>
      <c r="G122" s="17" t="s">
        <v>87</v>
      </c>
      <c r="H122" s="17"/>
      <c r="I122" s="17"/>
      <c r="J122" s="18">
        <v>33566.300000000003</v>
      </c>
      <c r="K122" s="18">
        <f t="shared" si="47"/>
        <v>33752.5</v>
      </c>
      <c r="L122" s="9">
        <f t="shared" si="29"/>
        <v>186.19999999999709</v>
      </c>
      <c r="M122" s="18">
        <f t="shared" si="48"/>
        <v>989.8</v>
      </c>
      <c r="N122" s="18">
        <f t="shared" si="48"/>
        <v>-33752.5</v>
      </c>
      <c r="O122" s="18"/>
      <c r="P122" s="18">
        <f t="shared" si="49"/>
        <v>-989.8</v>
      </c>
      <c r="Q122" s="18">
        <f t="shared" si="36"/>
        <v>0</v>
      </c>
      <c r="R122" s="19">
        <v>34150.800000000003</v>
      </c>
      <c r="S122" s="18">
        <f t="shared" si="50"/>
        <v>34479.5</v>
      </c>
      <c r="T122" s="18">
        <f t="shared" si="30"/>
        <v>328.69999999999709</v>
      </c>
      <c r="U122" s="18">
        <f t="shared" si="51"/>
        <v>-34479.5</v>
      </c>
      <c r="V122" s="18"/>
      <c r="W122" s="18">
        <f t="shared" si="32"/>
        <v>0</v>
      </c>
      <c r="X122" s="18">
        <f t="shared" si="52"/>
        <v>34687.5</v>
      </c>
      <c r="Y122" s="18">
        <f t="shared" si="52"/>
        <v>-34687.5</v>
      </c>
      <c r="Z122" s="18"/>
      <c r="AA122" s="20">
        <f t="shared" si="33"/>
        <v>0</v>
      </c>
    </row>
    <row r="123" spans="1:27" ht="15.75" hidden="1">
      <c r="A123" s="16" t="s">
        <v>29</v>
      </c>
      <c r="B123" s="17" t="s">
        <v>13</v>
      </c>
      <c r="C123" s="17" t="s">
        <v>14</v>
      </c>
      <c r="D123" s="17" t="s">
        <v>76</v>
      </c>
      <c r="E123" s="17" t="s">
        <v>76</v>
      </c>
      <c r="F123" s="17" t="s">
        <v>129</v>
      </c>
      <c r="G123" s="17" t="s">
        <v>87</v>
      </c>
      <c r="H123" s="17"/>
      <c r="I123" s="17" t="s">
        <v>31</v>
      </c>
      <c r="J123" s="18">
        <v>33566.300000000003</v>
      </c>
      <c r="K123" s="18">
        <f t="shared" si="47"/>
        <v>33752.5</v>
      </c>
      <c r="L123" s="9">
        <f t="shared" si="29"/>
        <v>186.19999999999709</v>
      </c>
      <c r="M123" s="18">
        <f t="shared" si="48"/>
        <v>989.8</v>
      </c>
      <c r="N123" s="18">
        <f t="shared" si="48"/>
        <v>-33752.5</v>
      </c>
      <c r="O123" s="18"/>
      <c r="P123" s="18">
        <f t="shared" si="49"/>
        <v>-989.8</v>
      </c>
      <c r="Q123" s="18">
        <f t="shared" si="36"/>
        <v>0</v>
      </c>
      <c r="R123" s="19">
        <v>34150.800000000003</v>
      </c>
      <c r="S123" s="18">
        <f t="shared" si="50"/>
        <v>34479.5</v>
      </c>
      <c r="T123" s="18">
        <f t="shared" si="30"/>
        <v>328.69999999999709</v>
      </c>
      <c r="U123" s="18">
        <f t="shared" si="51"/>
        <v>-34479.5</v>
      </c>
      <c r="V123" s="18"/>
      <c r="W123" s="18">
        <f t="shared" si="32"/>
        <v>0</v>
      </c>
      <c r="X123" s="18">
        <f t="shared" si="52"/>
        <v>34687.5</v>
      </c>
      <c r="Y123" s="18">
        <f t="shared" si="52"/>
        <v>-34687.5</v>
      </c>
      <c r="Z123" s="18"/>
      <c r="AA123" s="20">
        <f t="shared" si="33"/>
        <v>0</v>
      </c>
    </row>
    <row r="124" spans="1:27" ht="31.5" hidden="1">
      <c r="A124" s="16" t="s">
        <v>88</v>
      </c>
      <c r="B124" s="17" t="s">
        <v>13</v>
      </c>
      <c r="C124" s="17" t="s">
        <v>14</v>
      </c>
      <c r="D124" s="17" t="s">
        <v>76</v>
      </c>
      <c r="E124" s="17" t="s">
        <v>76</v>
      </c>
      <c r="F124" s="17" t="s">
        <v>129</v>
      </c>
      <c r="G124" s="17" t="s">
        <v>87</v>
      </c>
      <c r="H124" s="17"/>
      <c r="I124" s="17" t="s">
        <v>48</v>
      </c>
      <c r="J124" s="18">
        <v>33566.300000000003</v>
      </c>
      <c r="K124" s="18">
        <f t="shared" si="47"/>
        <v>33752.5</v>
      </c>
      <c r="L124" s="9">
        <f t="shared" si="29"/>
        <v>186.19999999999709</v>
      </c>
      <c r="M124" s="18">
        <f t="shared" si="48"/>
        <v>989.8</v>
      </c>
      <c r="N124" s="18">
        <f t="shared" si="48"/>
        <v>-33752.5</v>
      </c>
      <c r="O124" s="18"/>
      <c r="P124" s="18">
        <f t="shared" si="49"/>
        <v>-989.8</v>
      </c>
      <c r="Q124" s="18">
        <f t="shared" si="36"/>
        <v>0</v>
      </c>
      <c r="R124" s="19">
        <v>34150.800000000003</v>
      </c>
      <c r="S124" s="18">
        <f t="shared" si="50"/>
        <v>34479.5</v>
      </c>
      <c r="T124" s="18">
        <f t="shared" si="30"/>
        <v>328.69999999999709</v>
      </c>
      <c r="U124" s="18">
        <f t="shared" si="51"/>
        <v>-34479.5</v>
      </c>
      <c r="V124" s="18"/>
      <c r="W124" s="18">
        <f t="shared" si="32"/>
        <v>0</v>
      </c>
      <c r="X124" s="18">
        <f t="shared" si="52"/>
        <v>34687.5</v>
      </c>
      <c r="Y124" s="18">
        <f t="shared" si="52"/>
        <v>-34687.5</v>
      </c>
      <c r="Z124" s="18"/>
      <c r="AA124" s="20">
        <f t="shared" si="33"/>
        <v>0</v>
      </c>
    </row>
    <row r="125" spans="1:27" ht="47.25" hidden="1">
      <c r="A125" s="16" t="s">
        <v>89</v>
      </c>
      <c r="B125" s="17" t="s">
        <v>13</v>
      </c>
      <c r="C125" s="17" t="s">
        <v>14</v>
      </c>
      <c r="D125" s="17" t="s">
        <v>76</v>
      </c>
      <c r="E125" s="17" t="s">
        <v>76</v>
      </c>
      <c r="F125" s="17" t="s">
        <v>129</v>
      </c>
      <c r="G125" s="17" t="s">
        <v>87</v>
      </c>
      <c r="H125" s="17"/>
      <c r="I125" s="17" t="s">
        <v>50</v>
      </c>
      <c r="J125" s="18">
        <v>33566.300000000003</v>
      </c>
      <c r="K125" s="18">
        <v>33752.5</v>
      </c>
      <c r="L125" s="9">
        <f t="shared" si="29"/>
        <v>186.19999999999709</v>
      </c>
      <c r="M125" s="18">
        <v>989.8</v>
      </c>
      <c r="N125" s="18">
        <v>-33752.5</v>
      </c>
      <c r="O125" s="18"/>
      <c r="P125" s="18">
        <v>-989.8</v>
      </c>
      <c r="Q125" s="18">
        <f t="shared" si="36"/>
        <v>0</v>
      </c>
      <c r="R125" s="19">
        <v>34150.800000000003</v>
      </c>
      <c r="S125" s="18">
        <v>34479.5</v>
      </c>
      <c r="T125" s="18">
        <f t="shared" si="30"/>
        <v>328.69999999999709</v>
      </c>
      <c r="U125" s="18">
        <v>-34479.5</v>
      </c>
      <c r="V125" s="18"/>
      <c r="W125" s="18">
        <f t="shared" si="32"/>
        <v>0</v>
      </c>
      <c r="X125" s="18">
        <v>34687.5</v>
      </c>
      <c r="Y125" s="18">
        <v>-34687.5</v>
      </c>
      <c r="Z125" s="18"/>
      <c r="AA125" s="20">
        <f t="shared" si="33"/>
        <v>0</v>
      </c>
    </row>
    <row r="126" spans="1:27" ht="15.75" hidden="1">
      <c r="A126" s="16" t="s">
        <v>36</v>
      </c>
      <c r="B126" s="17" t="s">
        <v>13</v>
      </c>
      <c r="C126" s="17" t="s">
        <v>14</v>
      </c>
      <c r="D126" s="17" t="s">
        <v>76</v>
      </c>
      <c r="E126" s="17" t="s">
        <v>76</v>
      </c>
      <c r="F126" s="17" t="s">
        <v>129</v>
      </c>
      <c r="G126" s="17" t="s">
        <v>87</v>
      </c>
      <c r="H126" s="17"/>
      <c r="I126" s="17" t="s">
        <v>37</v>
      </c>
      <c r="J126" s="18">
        <v>33566.300000000003</v>
      </c>
      <c r="K126" s="18">
        <f>K123</f>
        <v>33752.5</v>
      </c>
      <c r="L126" s="9">
        <f t="shared" si="29"/>
        <v>186.19999999999709</v>
      </c>
      <c r="M126" s="18">
        <f>M123</f>
        <v>989.8</v>
      </c>
      <c r="N126" s="18">
        <f>N123</f>
        <v>-33752.5</v>
      </c>
      <c r="O126" s="18"/>
      <c r="P126" s="18">
        <f>P123</f>
        <v>-989.8</v>
      </c>
      <c r="Q126" s="18">
        <f t="shared" si="36"/>
        <v>0</v>
      </c>
      <c r="R126" s="19">
        <v>34150.800000000003</v>
      </c>
      <c r="S126" s="18">
        <f>S123</f>
        <v>34479.5</v>
      </c>
      <c r="T126" s="18">
        <f t="shared" si="30"/>
        <v>328.69999999999709</v>
      </c>
      <c r="U126" s="18">
        <f>U123</f>
        <v>-34479.5</v>
      </c>
      <c r="V126" s="18"/>
      <c r="W126" s="18">
        <f t="shared" si="32"/>
        <v>0</v>
      </c>
      <c r="X126" s="18">
        <f>X123</f>
        <v>34687.5</v>
      </c>
      <c r="Y126" s="18">
        <f>Y123</f>
        <v>-34687.5</v>
      </c>
      <c r="Z126" s="18"/>
      <c r="AA126" s="20">
        <f t="shared" si="33"/>
        <v>0</v>
      </c>
    </row>
    <row r="127" spans="1:27" ht="47.25" hidden="1">
      <c r="A127" s="16" t="s">
        <v>130</v>
      </c>
      <c r="B127" s="17" t="s">
        <v>13</v>
      </c>
      <c r="C127" s="17" t="s">
        <v>14</v>
      </c>
      <c r="D127" s="17" t="s">
        <v>76</v>
      </c>
      <c r="E127" s="17" t="s">
        <v>76</v>
      </c>
      <c r="F127" s="17" t="s">
        <v>131</v>
      </c>
      <c r="G127" s="17"/>
      <c r="H127" s="17"/>
      <c r="I127" s="17"/>
      <c r="J127" s="18">
        <v>50000</v>
      </c>
      <c r="K127" s="18">
        <f>K128</f>
        <v>50000</v>
      </c>
      <c r="L127" s="9">
        <f t="shared" si="29"/>
        <v>0</v>
      </c>
      <c r="M127" s="18">
        <f>M128</f>
        <v>0</v>
      </c>
      <c r="N127" s="18">
        <f>N128</f>
        <v>-50000</v>
      </c>
      <c r="O127" s="18"/>
      <c r="P127" s="18">
        <f>P128</f>
        <v>0</v>
      </c>
      <c r="Q127" s="18">
        <f t="shared" si="36"/>
        <v>0</v>
      </c>
      <c r="R127" s="19">
        <v>50000</v>
      </c>
      <c r="S127" s="18">
        <f>S128</f>
        <v>50000</v>
      </c>
      <c r="T127" s="18">
        <f t="shared" si="30"/>
        <v>0</v>
      </c>
      <c r="U127" s="18">
        <f>U128</f>
        <v>-50000</v>
      </c>
      <c r="V127" s="18"/>
      <c r="W127" s="18">
        <f t="shared" si="32"/>
        <v>0</v>
      </c>
      <c r="X127" s="18">
        <f>X128</f>
        <v>50000</v>
      </c>
      <c r="Y127" s="18">
        <f>Y128</f>
        <v>-50000</v>
      </c>
      <c r="Z127" s="18"/>
      <c r="AA127" s="20">
        <f t="shared" si="33"/>
        <v>0</v>
      </c>
    </row>
    <row r="128" spans="1:27" ht="94.5" hidden="1">
      <c r="A128" s="16" t="s">
        <v>132</v>
      </c>
      <c r="B128" s="17" t="s">
        <v>13</v>
      </c>
      <c r="C128" s="17" t="s">
        <v>14</v>
      </c>
      <c r="D128" s="17" t="s">
        <v>76</v>
      </c>
      <c r="E128" s="17" t="s">
        <v>76</v>
      </c>
      <c r="F128" s="17" t="s">
        <v>131</v>
      </c>
      <c r="G128" s="17" t="s">
        <v>133</v>
      </c>
      <c r="H128" s="17"/>
      <c r="I128" s="17"/>
      <c r="J128" s="18">
        <v>50000</v>
      </c>
      <c r="K128" s="18">
        <f>K132</f>
        <v>50000</v>
      </c>
      <c r="L128" s="9">
        <f t="shared" si="29"/>
        <v>0</v>
      </c>
      <c r="M128" s="18">
        <f>M132</f>
        <v>0</v>
      </c>
      <c r="N128" s="18">
        <f>N132</f>
        <v>-50000</v>
      </c>
      <c r="O128" s="18"/>
      <c r="P128" s="18">
        <f>P132</f>
        <v>0</v>
      </c>
      <c r="Q128" s="18">
        <f t="shared" si="36"/>
        <v>0</v>
      </c>
      <c r="R128" s="19">
        <v>50000</v>
      </c>
      <c r="S128" s="18">
        <f>S132</f>
        <v>50000</v>
      </c>
      <c r="T128" s="18">
        <f t="shared" si="30"/>
        <v>0</v>
      </c>
      <c r="U128" s="18">
        <f>U132</f>
        <v>-50000</v>
      </c>
      <c r="V128" s="18"/>
      <c r="W128" s="18">
        <f t="shared" si="32"/>
        <v>0</v>
      </c>
      <c r="X128" s="18">
        <f>X132</f>
        <v>50000</v>
      </c>
      <c r="Y128" s="18">
        <f>Y132</f>
        <v>-50000</v>
      </c>
      <c r="Z128" s="18"/>
      <c r="AA128" s="20">
        <f t="shared" si="33"/>
        <v>0</v>
      </c>
    </row>
    <row r="129" spans="1:27" ht="15.75" hidden="1">
      <c r="A129" s="16" t="s">
        <v>29</v>
      </c>
      <c r="B129" s="17" t="s">
        <v>13</v>
      </c>
      <c r="C129" s="17" t="s">
        <v>14</v>
      </c>
      <c r="D129" s="17" t="s">
        <v>76</v>
      </c>
      <c r="E129" s="17" t="s">
        <v>76</v>
      </c>
      <c r="F129" s="17" t="s">
        <v>131</v>
      </c>
      <c r="G129" s="17" t="s">
        <v>133</v>
      </c>
      <c r="H129" s="17"/>
      <c r="I129" s="17" t="s">
        <v>31</v>
      </c>
      <c r="J129" s="18">
        <v>50000</v>
      </c>
      <c r="K129" s="18">
        <f t="shared" ref="K129:P130" si="53">K130</f>
        <v>50000</v>
      </c>
      <c r="L129" s="9">
        <f t="shared" si="29"/>
        <v>0</v>
      </c>
      <c r="M129" s="18">
        <f t="shared" si="53"/>
        <v>0</v>
      </c>
      <c r="N129" s="18">
        <f t="shared" si="53"/>
        <v>-50000</v>
      </c>
      <c r="O129" s="18"/>
      <c r="P129" s="18">
        <f t="shared" si="53"/>
        <v>0</v>
      </c>
      <c r="Q129" s="18">
        <f t="shared" si="36"/>
        <v>0</v>
      </c>
      <c r="R129" s="19">
        <v>50000</v>
      </c>
      <c r="S129" s="18">
        <f>S130</f>
        <v>50000</v>
      </c>
      <c r="T129" s="18">
        <f t="shared" si="30"/>
        <v>0</v>
      </c>
      <c r="U129" s="18">
        <f>U130</f>
        <v>-50000</v>
      </c>
      <c r="V129" s="18"/>
      <c r="W129" s="18">
        <f t="shared" si="32"/>
        <v>0</v>
      </c>
      <c r="X129" s="18">
        <f>X130</f>
        <v>50000</v>
      </c>
      <c r="Y129" s="18">
        <f>Y130</f>
        <v>-50000</v>
      </c>
      <c r="Z129" s="18"/>
      <c r="AA129" s="20">
        <f t="shared" si="33"/>
        <v>0</v>
      </c>
    </row>
    <row r="130" spans="1:27" ht="31.5" hidden="1">
      <c r="A130" s="16" t="s">
        <v>32</v>
      </c>
      <c r="B130" s="17" t="s">
        <v>13</v>
      </c>
      <c r="C130" s="17" t="s">
        <v>14</v>
      </c>
      <c r="D130" s="17" t="s">
        <v>76</v>
      </c>
      <c r="E130" s="17" t="s">
        <v>76</v>
      </c>
      <c r="F130" s="17" t="s">
        <v>131</v>
      </c>
      <c r="G130" s="17" t="s">
        <v>133</v>
      </c>
      <c r="H130" s="17"/>
      <c r="I130" s="17" t="s">
        <v>33</v>
      </c>
      <c r="J130" s="18">
        <v>50000</v>
      </c>
      <c r="K130" s="18">
        <f t="shared" si="53"/>
        <v>50000</v>
      </c>
      <c r="L130" s="9">
        <f t="shared" si="29"/>
        <v>0</v>
      </c>
      <c r="M130" s="18">
        <f t="shared" si="53"/>
        <v>0</v>
      </c>
      <c r="N130" s="18">
        <f t="shared" si="53"/>
        <v>-50000</v>
      </c>
      <c r="O130" s="18"/>
      <c r="P130" s="18">
        <f t="shared" si="53"/>
        <v>0</v>
      </c>
      <c r="Q130" s="18">
        <f t="shared" si="36"/>
        <v>0</v>
      </c>
      <c r="R130" s="19">
        <v>50000</v>
      </c>
      <c r="S130" s="18">
        <f>S131</f>
        <v>50000</v>
      </c>
      <c r="T130" s="18">
        <f t="shared" si="30"/>
        <v>0</v>
      </c>
      <c r="U130" s="18">
        <f>U131</f>
        <v>-50000</v>
      </c>
      <c r="V130" s="18"/>
      <c r="W130" s="18">
        <f t="shared" si="32"/>
        <v>0</v>
      </c>
      <c r="X130" s="18">
        <f>X131</f>
        <v>50000</v>
      </c>
      <c r="Y130" s="18">
        <f>Y131</f>
        <v>-50000</v>
      </c>
      <c r="Z130" s="18"/>
      <c r="AA130" s="20">
        <f t="shared" si="33"/>
        <v>0</v>
      </c>
    </row>
    <row r="131" spans="1:27" ht="47.25" hidden="1">
      <c r="A131" s="16" t="s">
        <v>73</v>
      </c>
      <c r="B131" s="17" t="s">
        <v>13</v>
      </c>
      <c r="C131" s="17" t="s">
        <v>14</v>
      </c>
      <c r="D131" s="17" t="s">
        <v>76</v>
      </c>
      <c r="E131" s="17" t="s">
        <v>76</v>
      </c>
      <c r="F131" s="17" t="s">
        <v>131</v>
      </c>
      <c r="G131" s="17" t="s">
        <v>133</v>
      </c>
      <c r="H131" s="17"/>
      <c r="I131" s="17" t="s">
        <v>74</v>
      </c>
      <c r="J131" s="18">
        <v>50000</v>
      </c>
      <c r="K131" s="18">
        <v>50000</v>
      </c>
      <c r="L131" s="9">
        <f t="shared" si="29"/>
        <v>0</v>
      </c>
      <c r="M131" s="18"/>
      <c r="N131" s="18">
        <v>-50000</v>
      </c>
      <c r="O131" s="18"/>
      <c r="P131" s="18"/>
      <c r="Q131" s="18">
        <f t="shared" si="36"/>
        <v>0</v>
      </c>
      <c r="R131" s="19">
        <v>50000</v>
      </c>
      <c r="S131" s="18">
        <v>50000</v>
      </c>
      <c r="T131" s="18">
        <f t="shared" si="30"/>
        <v>0</v>
      </c>
      <c r="U131" s="18">
        <v>-50000</v>
      </c>
      <c r="V131" s="18"/>
      <c r="W131" s="18">
        <f t="shared" si="32"/>
        <v>0</v>
      </c>
      <c r="X131" s="18">
        <v>50000</v>
      </c>
      <c r="Y131" s="18">
        <v>-50000</v>
      </c>
      <c r="Z131" s="18"/>
      <c r="AA131" s="20">
        <f t="shared" si="33"/>
        <v>0</v>
      </c>
    </row>
    <row r="132" spans="1:27" ht="15.75" hidden="1">
      <c r="A132" s="16" t="s">
        <v>36</v>
      </c>
      <c r="B132" s="17" t="s">
        <v>13</v>
      </c>
      <c r="C132" s="17" t="s">
        <v>14</v>
      </c>
      <c r="D132" s="17" t="s">
        <v>76</v>
      </c>
      <c r="E132" s="17" t="s">
        <v>76</v>
      </c>
      <c r="F132" s="17" t="s">
        <v>131</v>
      </c>
      <c r="G132" s="17" t="s">
        <v>133</v>
      </c>
      <c r="H132" s="17"/>
      <c r="I132" s="17" t="s">
        <v>37</v>
      </c>
      <c r="J132" s="18">
        <v>50000</v>
      </c>
      <c r="K132" s="18">
        <f>K129</f>
        <v>50000</v>
      </c>
      <c r="L132" s="9">
        <f t="shared" si="29"/>
        <v>0</v>
      </c>
      <c r="M132" s="18">
        <f>M129</f>
        <v>0</v>
      </c>
      <c r="N132" s="18">
        <f>N129</f>
        <v>-50000</v>
      </c>
      <c r="O132" s="18"/>
      <c r="P132" s="18">
        <f>P129</f>
        <v>0</v>
      </c>
      <c r="Q132" s="18">
        <f t="shared" si="36"/>
        <v>0</v>
      </c>
      <c r="R132" s="19">
        <v>50000</v>
      </c>
      <c r="S132" s="18">
        <f>S129</f>
        <v>50000</v>
      </c>
      <c r="T132" s="18">
        <f t="shared" si="30"/>
        <v>0</v>
      </c>
      <c r="U132" s="18">
        <f>U129</f>
        <v>-50000</v>
      </c>
      <c r="V132" s="18"/>
      <c r="W132" s="18">
        <f t="shared" si="32"/>
        <v>0</v>
      </c>
      <c r="X132" s="18">
        <f>X129</f>
        <v>50000</v>
      </c>
      <c r="Y132" s="18">
        <f>Y129</f>
        <v>-50000</v>
      </c>
      <c r="Z132" s="18"/>
      <c r="AA132" s="20">
        <f t="shared" si="33"/>
        <v>0</v>
      </c>
    </row>
    <row r="133" spans="1:27" ht="15.75" hidden="1">
      <c r="A133" s="7" t="s">
        <v>134</v>
      </c>
      <c r="B133" s="8" t="s">
        <v>13</v>
      </c>
      <c r="C133" s="8" t="s">
        <v>14</v>
      </c>
      <c r="D133" s="8" t="s">
        <v>18</v>
      </c>
      <c r="E133" s="8"/>
      <c r="F133" s="8"/>
      <c r="G133" s="8"/>
      <c r="H133" s="8"/>
      <c r="I133" s="8"/>
      <c r="J133" s="9">
        <v>42713.2</v>
      </c>
      <c r="K133" s="9">
        <f>K138</f>
        <v>42852</v>
      </c>
      <c r="L133" s="9">
        <f t="shared" si="29"/>
        <v>138.80000000000291</v>
      </c>
      <c r="M133" s="9">
        <f>M138</f>
        <v>1610.3</v>
      </c>
      <c r="N133" s="9">
        <f>N138</f>
        <v>0</v>
      </c>
      <c r="O133" s="9">
        <f>O138</f>
        <v>0</v>
      </c>
      <c r="P133" s="9">
        <f>P138</f>
        <v>0</v>
      </c>
      <c r="Q133" s="9">
        <f>Q138</f>
        <v>42544.3</v>
      </c>
      <c r="R133" s="10">
        <v>42780.5</v>
      </c>
      <c r="S133" s="9">
        <f>S138</f>
        <v>43279.4</v>
      </c>
      <c r="T133" s="9">
        <f t="shared" si="30"/>
        <v>498.90000000000146</v>
      </c>
      <c r="U133" s="9">
        <f>U138</f>
        <v>0</v>
      </c>
      <c r="V133" s="9">
        <f>V138</f>
        <v>0</v>
      </c>
      <c r="W133" s="9">
        <f>W138</f>
        <v>43153</v>
      </c>
      <c r="X133" s="9">
        <f>X138</f>
        <v>43501.4</v>
      </c>
      <c r="Y133" s="9">
        <f>Y138</f>
        <v>0</v>
      </c>
      <c r="Z133" s="9">
        <f>Z138</f>
        <v>0</v>
      </c>
      <c r="AA133" s="9">
        <f>AA138</f>
        <v>43153</v>
      </c>
    </row>
    <row r="134" spans="1:27" ht="126">
      <c r="A134" s="16" t="s">
        <v>316</v>
      </c>
      <c r="B134" s="17" t="s">
        <v>13</v>
      </c>
      <c r="C134" s="17" t="s">
        <v>14</v>
      </c>
      <c r="D134" s="17" t="s">
        <v>76</v>
      </c>
      <c r="E134" s="17" t="s">
        <v>105</v>
      </c>
      <c r="F134" s="17" t="s">
        <v>317</v>
      </c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10"/>
      <c r="S134" s="9"/>
      <c r="T134" s="9"/>
      <c r="U134" s="9"/>
      <c r="V134" s="9"/>
      <c r="W134" s="18">
        <v>9623.7999999999993</v>
      </c>
      <c r="X134" s="18"/>
      <c r="Y134" s="18"/>
      <c r="Z134" s="18"/>
      <c r="AA134" s="18">
        <v>25623.3</v>
      </c>
    </row>
    <row r="135" spans="1:27" s="15" customFormat="1" ht="63">
      <c r="A135" s="24" t="s">
        <v>106</v>
      </c>
      <c r="B135" s="25" t="s">
        <v>13</v>
      </c>
      <c r="C135" s="25" t="s">
        <v>14</v>
      </c>
      <c r="D135" s="25" t="s">
        <v>76</v>
      </c>
      <c r="E135" s="25" t="s">
        <v>105</v>
      </c>
      <c r="F135" s="25" t="s">
        <v>315</v>
      </c>
      <c r="G135" s="25"/>
      <c r="H135" s="25"/>
      <c r="I135" s="25"/>
      <c r="J135" s="22">
        <v>2212595.7000000002</v>
      </c>
      <c r="K135" s="22">
        <f>K138</f>
        <v>42852</v>
      </c>
      <c r="L135" s="9">
        <f t="shared" ref="L135" si="54">K135-J135</f>
        <v>-2169743.7000000002</v>
      </c>
      <c r="M135" s="22">
        <f t="shared" ref="M135:N135" si="55">M138</f>
        <v>1610.3</v>
      </c>
      <c r="N135" s="22">
        <f t="shared" si="55"/>
        <v>0</v>
      </c>
      <c r="O135" s="22"/>
      <c r="P135" s="22">
        <f>P138</f>
        <v>0</v>
      </c>
      <c r="Q135" s="18">
        <v>556684.9</v>
      </c>
      <c r="R135" s="19">
        <v>593626.9</v>
      </c>
      <c r="S135" s="22">
        <f>S138</f>
        <v>43279.4</v>
      </c>
      <c r="T135" s="18">
        <f t="shared" ref="T135" si="56">S135-R135</f>
        <v>-550347.5</v>
      </c>
      <c r="U135" s="22">
        <f>U138</f>
        <v>0</v>
      </c>
      <c r="V135" s="22"/>
      <c r="W135" s="18"/>
      <c r="X135" s="22"/>
      <c r="Y135" s="22"/>
      <c r="Z135" s="22"/>
      <c r="AA135" s="20"/>
    </row>
    <row r="136" spans="1:27" s="15" customFormat="1" ht="47.25">
      <c r="A136" s="12" t="s">
        <v>318</v>
      </c>
      <c r="B136" s="13" t="s">
        <v>13</v>
      </c>
      <c r="C136" s="13" t="s">
        <v>14</v>
      </c>
      <c r="D136" s="13" t="s">
        <v>76</v>
      </c>
      <c r="E136" s="13" t="s">
        <v>18</v>
      </c>
      <c r="F136" s="13"/>
      <c r="G136" s="13"/>
      <c r="H136" s="13"/>
      <c r="I136" s="13"/>
      <c r="J136" s="14"/>
      <c r="K136" s="14"/>
      <c r="L136" s="9"/>
      <c r="M136" s="14"/>
      <c r="N136" s="14"/>
      <c r="O136" s="14"/>
      <c r="P136" s="14"/>
      <c r="Q136" s="9">
        <f>Q137</f>
        <v>41549.1</v>
      </c>
      <c r="R136" s="9">
        <f t="shared" ref="R136:AA136" si="57">R137</f>
        <v>41549.1</v>
      </c>
      <c r="S136" s="9">
        <f t="shared" si="57"/>
        <v>41549.1</v>
      </c>
      <c r="T136" s="9">
        <f t="shared" si="57"/>
        <v>41549.1</v>
      </c>
      <c r="U136" s="9">
        <f t="shared" si="57"/>
        <v>41549.1</v>
      </c>
      <c r="V136" s="9">
        <f t="shared" si="57"/>
        <v>41549.1</v>
      </c>
      <c r="W136" s="9">
        <f t="shared" si="57"/>
        <v>41549.1</v>
      </c>
      <c r="X136" s="9">
        <f t="shared" si="57"/>
        <v>41549.1</v>
      </c>
      <c r="Y136" s="9">
        <f t="shared" si="57"/>
        <v>41549.1</v>
      </c>
      <c r="Z136" s="9">
        <f t="shared" si="57"/>
        <v>41549.1</v>
      </c>
      <c r="AA136" s="9">
        <f t="shared" si="57"/>
        <v>41549.1</v>
      </c>
    </row>
    <row r="137" spans="1:27" s="15" customFormat="1" ht="78.75">
      <c r="A137" s="24" t="s">
        <v>312</v>
      </c>
      <c r="B137" s="25" t="s">
        <v>13</v>
      </c>
      <c r="C137" s="25" t="s">
        <v>14</v>
      </c>
      <c r="D137" s="25" t="s">
        <v>76</v>
      </c>
      <c r="E137" s="25" t="s">
        <v>18</v>
      </c>
      <c r="F137" s="25" t="s">
        <v>313</v>
      </c>
      <c r="G137" s="25"/>
      <c r="H137" s="25"/>
      <c r="I137" s="25"/>
      <c r="J137" s="22"/>
      <c r="K137" s="22"/>
      <c r="L137" s="9"/>
      <c r="M137" s="22"/>
      <c r="N137" s="22"/>
      <c r="O137" s="22"/>
      <c r="P137" s="22"/>
      <c r="Q137" s="18">
        <v>41549.1</v>
      </c>
      <c r="R137" s="18">
        <v>41549.1</v>
      </c>
      <c r="S137" s="18">
        <v>41549.1</v>
      </c>
      <c r="T137" s="18">
        <v>41549.1</v>
      </c>
      <c r="U137" s="18">
        <v>41549.1</v>
      </c>
      <c r="V137" s="18">
        <v>41549.1</v>
      </c>
      <c r="W137" s="18">
        <v>41549.1</v>
      </c>
      <c r="X137" s="18">
        <v>41549.1</v>
      </c>
      <c r="Y137" s="18">
        <v>41549.1</v>
      </c>
      <c r="Z137" s="18">
        <v>41549.1</v>
      </c>
      <c r="AA137" s="18">
        <v>41549.1</v>
      </c>
    </row>
    <row r="138" spans="1:27" ht="15.75">
      <c r="A138" s="7" t="s">
        <v>135</v>
      </c>
      <c r="B138" s="8" t="s">
        <v>13</v>
      </c>
      <c r="C138" s="8" t="s">
        <v>14</v>
      </c>
      <c r="D138" s="8" t="s">
        <v>18</v>
      </c>
      <c r="E138" s="8" t="s">
        <v>16</v>
      </c>
      <c r="F138" s="8"/>
      <c r="G138" s="8"/>
      <c r="H138" s="8"/>
      <c r="I138" s="8"/>
      <c r="J138" s="9">
        <v>42713.2</v>
      </c>
      <c r="K138" s="9">
        <f t="shared" ref="K138:AA141" si="58">K139</f>
        <v>42852</v>
      </c>
      <c r="L138" s="9">
        <f t="shared" si="29"/>
        <v>138.80000000000291</v>
      </c>
      <c r="M138" s="9">
        <f t="shared" si="58"/>
        <v>1610.3</v>
      </c>
      <c r="N138" s="9">
        <f t="shared" si="58"/>
        <v>0</v>
      </c>
      <c r="O138" s="9">
        <f t="shared" si="58"/>
        <v>0</v>
      </c>
      <c r="P138" s="9">
        <f t="shared" si="58"/>
        <v>0</v>
      </c>
      <c r="Q138" s="9">
        <f t="shared" si="58"/>
        <v>42544.3</v>
      </c>
      <c r="R138" s="10">
        <v>42780.5</v>
      </c>
      <c r="S138" s="9">
        <f t="shared" si="58"/>
        <v>43279.4</v>
      </c>
      <c r="T138" s="9">
        <f t="shared" si="30"/>
        <v>498.90000000000146</v>
      </c>
      <c r="U138" s="9">
        <f t="shared" si="58"/>
        <v>0</v>
      </c>
      <c r="V138" s="9">
        <f t="shared" si="58"/>
        <v>0</v>
      </c>
      <c r="W138" s="9">
        <f t="shared" si="58"/>
        <v>43153</v>
      </c>
      <c r="X138" s="9">
        <f t="shared" si="58"/>
        <v>43501.4</v>
      </c>
      <c r="Y138" s="9">
        <f t="shared" si="58"/>
        <v>0</v>
      </c>
      <c r="Z138" s="9">
        <f t="shared" si="58"/>
        <v>0</v>
      </c>
      <c r="AA138" s="9">
        <f t="shared" si="58"/>
        <v>43153</v>
      </c>
    </row>
    <row r="139" spans="1:27" ht="15.75" hidden="1">
      <c r="A139" s="7" t="s">
        <v>136</v>
      </c>
      <c r="B139" s="8" t="s">
        <v>13</v>
      </c>
      <c r="C139" s="8" t="s">
        <v>14</v>
      </c>
      <c r="D139" s="8" t="s">
        <v>18</v>
      </c>
      <c r="E139" s="8" t="s">
        <v>16</v>
      </c>
      <c r="F139" s="8" t="s">
        <v>137</v>
      </c>
      <c r="G139" s="8"/>
      <c r="H139" s="8"/>
      <c r="I139" s="8"/>
      <c r="J139" s="9">
        <v>42713.2</v>
      </c>
      <c r="K139" s="9">
        <f t="shared" si="58"/>
        <v>42852</v>
      </c>
      <c r="L139" s="9">
        <f t="shared" ref="L139:L202" si="59">K139-J139</f>
        <v>138.80000000000291</v>
      </c>
      <c r="M139" s="9">
        <f t="shared" si="58"/>
        <v>1610.3</v>
      </c>
      <c r="N139" s="9">
        <f t="shared" si="58"/>
        <v>0</v>
      </c>
      <c r="O139" s="9">
        <f t="shared" si="58"/>
        <v>0</v>
      </c>
      <c r="P139" s="9">
        <f t="shared" si="58"/>
        <v>0</v>
      </c>
      <c r="Q139" s="9">
        <f t="shared" si="58"/>
        <v>42544.3</v>
      </c>
      <c r="R139" s="10">
        <v>42780.5</v>
      </c>
      <c r="S139" s="9">
        <f t="shared" si="58"/>
        <v>43279.4</v>
      </c>
      <c r="T139" s="9">
        <f t="shared" ref="T139:T202" si="60">S139-R139</f>
        <v>498.90000000000146</v>
      </c>
      <c r="U139" s="9">
        <f t="shared" si="58"/>
        <v>0</v>
      </c>
      <c r="V139" s="9">
        <f t="shared" si="58"/>
        <v>0</v>
      </c>
      <c r="W139" s="9">
        <f t="shared" si="58"/>
        <v>43153</v>
      </c>
      <c r="X139" s="9">
        <f t="shared" si="58"/>
        <v>43501.4</v>
      </c>
      <c r="Y139" s="9">
        <f t="shared" si="58"/>
        <v>0</v>
      </c>
      <c r="Z139" s="9">
        <f t="shared" si="58"/>
        <v>0</v>
      </c>
      <c r="AA139" s="9">
        <f t="shared" si="58"/>
        <v>43153</v>
      </c>
    </row>
    <row r="140" spans="1:27" s="15" customFormat="1" ht="63">
      <c r="A140" s="24" t="s">
        <v>319</v>
      </c>
      <c r="B140" s="25" t="s">
        <v>13</v>
      </c>
      <c r="C140" s="25" t="s">
        <v>14</v>
      </c>
      <c r="D140" s="25" t="s">
        <v>18</v>
      </c>
      <c r="E140" s="25" t="s">
        <v>16</v>
      </c>
      <c r="F140" s="25" t="s">
        <v>320</v>
      </c>
      <c r="G140" s="25"/>
      <c r="H140" s="25"/>
      <c r="I140" s="25"/>
      <c r="J140" s="22">
        <v>42713.2</v>
      </c>
      <c r="K140" s="22">
        <f t="shared" si="58"/>
        <v>42852</v>
      </c>
      <c r="L140" s="18">
        <f t="shared" si="59"/>
        <v>138.80000000000291</v>
      </c>
      <c r="M140" s="22">
        <f t="shared" si="58"/>
        <v>1610.3</v>
      </c>
      <c r="N140" s="22">
        <f t="shared" si="58"/>
        <v>0</v>
      </c>
      <c r="O140" s="22">
        <f t="shared" si="58"/>
        <v>0</v>
      </c>
      <c r="P140" s="22">
        <f t="shared" si="58"/>
        <v>0</v>
      </c>
      <c r="Q140" s="22">
        <v>42544.3</v>
      </c>
      <c r="R140" s="19">
        <v>42780.5</v>
      </c>
      <c r="S140" s="22">
        <f t="shared" si="58"/>
        <v>43279.4</v>
      </c>
      <c r="T140" s="18">
        <f t="shared" si="60"/>
        <v>498.90000000000146</v>
      </c>
      <c r="U140" s="22">
        <f t="shared" si="58"/>
        <v>0</v>
      </c>
      <c r="V140" s="22">
        <f t="shared" si="58"/>
        <v>0</v>
      </c>
      <c r="W140" s="22">
        <v>43153</v>
      </c>
      <c r="X140" s="22">
        <f t="shared" si="58"/>
        <v>43501.4</v>
      </c>
      <c r="Y140" s="22">
        <f t="shared" si="58"/>
        <v>0</v>
      </c>
      <c r="Z140" s="22">
        <f t="shared" si="58"/>
        <v>0</v>
      </c>
      <c r="AA140" s="22">
        <v>43153</v>
      </c>
    </row>
    <row r="141" spans="1:27" ht="63" hidden="1">
      <c r="A141" s="16" t="s">
        <v>82</v>
      </c>
      <c r="B141" s="17" t="s">
        <v>13</v>
      </c>
      <c r="C141" s="17" t="s">
        <v>14</v>
      </c>
      <c r="D141" s="17" t="s">
        <v>18</v>
      </c>
      <c r="E141" s="17" t="s">
        <v>16</v>
      </c>
      <c r="F141" s="17" t="s">
        <v>138</v>
      </c>
      <c r="G141" s="17" t="s">
        <v>83</v>
      </c>
      <c r="H141" s="17"/>
      <c r="I141" s="17"/>
      <c r="J141" s="18">
        <v>42713.2</v>
      </c>
      <c r="K141" s="18">
        <f t="shared" si="58"/>
        <v>42852</v>
      </c>
      <c r="L141" s="9">
        <f t="shared" si="59"/>
        <v>138.80000000000291</v>
      </c>
      <c r="M141" s="18">
        <f t="shared" si="58"/>
        <v>1610.3</v>
      </c>
      <c r="N141" s="18">
        <f t="shared" si="58"/>
        <v>0</v>
      </c>
      <c r="O141" s="18">
        <f t="shared" si="58"/>
        <v>0</v>
      </c>
      <c r="P141" s="18">
        <f t="shared" si="58"/>
        <v>0</v>
      </c>
      <c r="Q141" s="18">
        <f t="shared" si="58"/>
        <v>42852</v>
      </c>
      <c r="R141" s="19">
        <v>42780.5</v>
      </c>
      <c r="S141" s="18">
        <f t="shared" si="58"/>
        <v>43279.4</v>
      </c>
      <c r="T141" s="18">
        <f t="shared" si="60"/>
        <v>498.90000000000146</v>
      </c>
      <c r="U141" s="18">
        <f t="shared" si="58"/>
        <v>0</v>
      </c>
      <c r="V141" s="18">
        <f t="shared" si="58"/>
        <v>0</v>
      </c>
      <c r="W141" s="18">
        <f t="shared" si="58"/>
        <v>43279.4</v>
      </c>
      <c r="X141" s="18">
        <f t="shared" si="58"/>
        <v>43501.4</v>
      </c>
      <c r="Y141" s="18">
        <f t="shared" si="58"/>
        <v>0</v>
      </c>
      <c r="Z141" s="18">
        <f t="shared" si="58"/>
        <v>0</v>
      </c>
      <c r="AA141" s="18">
        <f t="shared" si="58"/>
        <v>43501.4</v>
      </c>
    </row>
    <row r="142" spans="1:27" ht="31.5" hidden="1">
      <c r="A142" s="16" t="s">
        <v>84</v>
      </c>
      <c r="B142" s="17" t="s">
        <v>13</v>
      </c>
      <c r="C142" s="17" t="s">
        <v>14</v>
      </c>
      <c r="D142" s="17" t="s">
        <v>18</v>
      </c>
      <c r="E142" s="17" t="s">
        <v>16</v>
      </c>
      <c r="F142" s="17" t="s">
        <v>138</v>
      </c>
      <c r="G142" s="17" t="s">
        <v>85</v>
      </c>
      <c r="H142" s="17"/>
      <c r="I142" s="17"/>
      <c r="J142" s="18">
        <v>42713.2</v>
      </c>
      <c r="K142" s="18">
        <f t="shared" ref="K142:Q142" si="61">K143+K148</f>
        <v>42852</v>
      </c>
      <c r="L142" s="9">
        <f t="shared" si="59"/>
        <v>138.80000000000291</v>
      </c>
      <c r="M142" s="18">
        <f t="shared" si="61"/>
        <v>1610.3</v>
      </c>
      <c r="N142" s="18">
        <f t="shared" si="61"/>
        <v>0</v>
      </c>
      <c r="O142" s="18">
        <f t="shared" si="61"/>
        <v>0</v>
      </c>
      <c r="P142" s="18">
        <f t="shared" si="61"/>
        <v>0</v>
      </c>
      <c r="Q142" s="18">
        <f t="shared" si="61"/>
        <v>42852</v>
      </c>
      <c r="R142" s="19">
        <v>42780.5</v>
      </c>
      <c r="S142" s="18">
        <f>S143+S148</f>
        <v>43279.4</v>
      </c>
      <c r="T142" s="18">
        <f t="shared" si="60"/>
        <v>498.90000000000146</v>
      </c>
      <c r="U142" s="18">
        <f>U143+U148</f>
        <v>0</v>
      </c>
      <c r="V142" s="18">
        <f t="shared" ref="V142:AA142" si="62">V143+V148</f>
        <v>0</v>
      </c>
      <c r="W142" s="18">
        <f t="shared" si="62"/>
        <v>43279.4</v>
      </c>
      <c r="X142" s="18">
        <f t="shared" si="62"/>
        <v>43501.4</v>
      </c>
      <c r="Y142" s="18">
        <f t="shared" si="62"/>
        <v>0</v>
      </c>
      <c r="Z142" s="18">
        <f t="shared" si="62"/>
        <v>0</v>
      </c>
      <c r="AA142" s="18">
        <f t="shared" si="62"/>
        <v>43501.4</v>
      </c>
    </row>
    <row r="143" spans="1:27" ht="94.5" hidden="1">
      <c r="A143" s="16" t="s">
        <v>86</v>
      </c>
      <c r="B143" s="17" t="s">
        <v>13</v>
      </c>
      <c r="C143" s="17" t="s">
        <v>14</v>
      </c>
      <c r="D143" s="17" t="s">
        <v>18</v>
      </c>
      <c r="E143" s="17" t="s">
        <v>16</v>
      </c>
      <c r="F143" s="17" t="s">
        <v>138</v>
      </c>
      <c r="G143" s="17" t="s">
        <v>87</v>
      </c>
      <c r="H143" s="17"/>
      <c r="I143" s="17"/>
      <c r="J143" s="18">
        <v>42713.2</v>
      </c>
      <c r="K143" s="18">
        <f t="shared" ref="K143:AA145" si="63">K144</f>
        <v>42852</v>
      </c>
      <c r="L143" s="9">
        <f t="shared" si="59"/>
        <v>138.80000000000291</v>
      </c>
      <c r="M143" s="18">
        <f t="shared" si="63"/>
        <v>1610.3</v>
      </c>
      <c r="N143" s="18">
        <f t="shared" si="63"/>
        <v>0</v>
      </c>
      <c r="O143" s="18">
        <f t="shared" si="63"/>
        <v>0</v>
      </c>
      <c r="P143" s="18">
        <f t="shared" si="63"/>
        <v>0</v>
      </c>
      <c r="Q143" s="18">
        <f t="shared" si="63"/>
        <v>42852</v>
      </c>
      <c r="R143" s="19">
        <v>42780.5</v>
      </c>
      <c r="S143" s="18">
        <f t="shared" si="63"/>
        <v>43279.4</v>
      </c>
      <c r="T143" s="18">
        <f t="shared" si="60"/>
        <v>498.90000000000146</v>
      </c>
      <c r="U143" s="18">
        <f t="shared" si="63"/>
        <v>0</v>
      </c>
      <c r="V143" s="18">
        <f t="shared" si="63"/>
        <v>0</v>
      </c>
      <c r="W143" s="18">
        <f t="shared" si="63"/>
        <v>43279.4</v>
      </c>
      <c r="X143" s="18">
        <f t="shared" si="63"/>
        <v>43501.4</v>
      </c>
      <c r="Y143" s="18">
        <f t="shared" si="63"/>
        <v>0</v>
      </c>
      <c r="Z143" s="18">
        <f t="shared" si="63"/>
        <v>0</v>
      </c>
      <c r="AA143" s="18">
        <f t="shared" si="63"/>
        <v>43501.4</v>
      </c>
    </row>
    <row r="144" spans="1:27" ht="15.75" hidden="1">
      <c r="A144" s="16" t="s">
        <v>29</v>
      </c>
      <c r="B144" s="17" t="s">
        <v>13</v>
      </c>
      <c r="C144" s="17" t="s">
        <v>14</v>
      </c>
      <c r="D144" s="17" t="s">
        <v>18</v>
      </c>
      <c r="E144" s="17" t="s">
        <v>16</v>
      </c>
      <c r="F144" s="17" t="s">
        <v>138</v>
      </c>
      <c r="G144" s="17" t="s">
        <v>87</v>
      </c>
      <c r="H144" s="17"/>
      <c r="I144" s="17" t="s">
        <v>31</v>
      </c>
      <c r="J144" s="18">
        <v>42713.2</v>
      </c>
      <c r="K144" s="18">
        <f t="shared" si="63"/>
        <v>42852</v>
      </c>
      <c r="L144" s="9">
        <f t="shared" si="59"/>
        <v>138.80000000000291</v>
      </c>
      <c r="M144" s="18">
        <f t="shared" si="63"/>
        <v>1610.3</v>
      </c>
      <c r="N144" s="18">
        <f t="shared" si="63"/>
        <v>0</v>
      </c>
      <c r="O144" s="18">
        <f t="shared" si="63"/>
        <v>0</v>
      </c>
      <c r="P144" s="18">
        <f t="shared" si="63"/>
        <v>0</v>
      </c>
      <c r="Q144" s="18">
        <f t="shared" si="63"/>
        <v>42852</v>
      </c>
      <c r="R144" s="19">
        <v>42780.5</v>
      </c>
      <c r="S144" s="18">
        <f t="shared" si="63"/>
        <v>43279.4</v>
      </c>
      <c r="T144" s="18">
        <f t="shared" si="60"/>
        <v>498.90000000000146</v>
      </c>
      <c r="U144" s="18">
        <f t="shared" si="63"/>
        <v>0</v>
      </c>
      <c r="V144" s="18">
        <f t="shared" si="63"/>
        <v>0</v>
      </c>
      <c r="W144" s="18">
        <f t="shared" si="63"/>
        <v>43279.4</v>
      </c>
      <c r="X144" s="18">
        <f t="shared" si="63"/>
        <v>43501.4</v>
      </c>
      <c r="Y144" s="18">
        <f t="shared" si="63"/>
        <v>0</v>
      </c>
      <c r="Z144" s="18">
        <f t="shared" si="63"/>
        <v>0</v>
      </c>
      <c r="AA144" s="18">
        <f t="shared" si="63"/>
        <v>43501.4</v>
      </c>
    </row>
    <row r="145" spans="1:27" ht="31.5" hidden="1">
      <c r="A145" s="16" t="s">
        <v>88</v>
      </c>
      <c r="B145" s="17" t="s">
        <v>13</v>
      </c>
      <c r="C145" s="17" t="s">
        <v>14</v>
      </c>
      <c r="D145" s="17" t="s">
        <v>18</v>
      </c>
      <c r="E145" s="17" t="s">
        <v>16</v>
      </c>
      <c r="F145" s="17" t="s">
        <v>138</v>
      </c>
      <c r="G145" s="17" t="s">
        <v>87</v>
      </c>
      <c r="H145" s="17"/>
      <c r="I145" s="17" t="s">
        <v>48</v>
      </c>
      <c r="J145" s="18">
        <v>42713.2</v>
      </c>
      <c r="K145" s="18">
        <f t="shared" si="63"/>
        <v>42852</v>
      </c>
      <c r="L145" s="9">
        <f t="shared" si="59"/>
        <v>138.80000000000291</v>
      </c>
      <c r="M145" s="18">
        <f t="shared" si="63"/>
        <v>1610.3</v>
      </c>
      <c r="N145" s="18">
        <f t="shared" si="63"/>
        <v>0</v>
      </c>
      <c r="O145" s="18">
        <f t="shared" si="63"/>
        <v>0</v>
      </c>
      <c r="P145" s="18">
        <f t="shared" si="63"/>
        <v>0</v>
      </c>
      <c r="Q145" s="18">
        <f t="shared" si="63"/>
        <v>42852</v>
      </c>
      <c r="R145" s="19">
        <v>42780.5</v>
      </c>
      <c r="S145" s="18">
        <f t="shared" si="63"/>
        <v>43279.4</v>
      </c>
      <c r="T145" s="18">
        <f t="shared" si="60"/>
        <v>498.90000000000146</v>
      </c>
      <c r="U145" s="18">
        <f t="shared" si="63"/>
        <v>0</v>
      </c>
      <c r="V145" s="18">
        <f t="shared" si="63"/>
        <v>0</v>
      </c>
      <c r="W145" s="18">
        <f t="shared" si="63"/>
        <v>43279.4</v>
      </c>
      <c r="X145" s="18">
        <f t="shared" si="63"/>
        <v>43501.4</v>
      </c>
      <c r="Y145" s="18">
        <f t="shared" si="63"/>
        <v>0</v>
      </c>
      <c r="Z145" s="18">
        <f t="shared" si="63"/>
        <v>0</v>
      </c>
      <c r="AA145" s="18">
        <f t="shared" si="63"/>
        <v>43501.4</v>
      </c>
    </row>
    <row r="146" spans="1:27" ht="47.25" hidden="1">
      <c r="A146" s="16" t="s">
        <v>89</v>
      </c>
      <c r="B146" s="17" t="s">
        <v>13</v>
      </c>
      <c r="C146" s="17" t="s">
        <v>14</v>
      </c>
      <c r="D146" s="17" t="s">
        <v>18</v>
      </c>
      <c r="E146" s="17" t="s">
        <v>16</v>
      </c>
      <c r="F146" s="17" t="s">
        <v>138</v>
      </c>
      <c r="G146" s="17" t="s">
        <v>87</v>
      </c>
      <c r="H146" s="17"/>
      <c r="I146" s="17" t="s">
        <v>50</v>
      </c>
      <c r="J146" s="18">
        <v>42713.2</v>
      </c>
      <c r="K146" s="18">
        <v>42852</v>
      </c>
      <c r="L146" s="9">
        <f t="shared" si="59"/>
        <v>138.80000000000291</v>
      </c>
      <c r="M146" s="18">
        <v>1610.3</v>
      </c>
      <c r="N146" s="18"/>
      <c r="O146" s="18"/>
      <c r="P146" s="18"/>
      <c r="Q146" s="18">
        <f>K146+N146+O146</f>
        <v>42852</v>
      </c>
      <c r="R146" s="19">
        <v>42780.5</v>
      </c>
      <c r="S146" s="18">
        <v>43279.4</v>
      </c>
      <c r="T146" s="18">
        <f t="shared" si="60"/>
        <v>498.90000000000146</v>
      </c>
      <c r="U146" s="18"/>
      <c r="V146" s="18"/>
      <c r="W146" s="18">
        <f>S146+U146+V146</f>
        <v>43279.4</v>
      </c>
      <c r="X146" s="18">
        <v>43501.4</v>
      </c>
      <c r="Y146" s="18"/>
      <c r="Z146" s="18"/>
      <c r="AA146" s="20">
        <f>X146+Y146+Z146</f>
        <v>43501.4</v>
      </c>
    </row>
    <row r="147" spans="1:27" ht="15.75" hidden="1">
      <c r="A147" s="16" t="s">
        <v>36</v>
      </c>
      <c r="B147" s="17" t="s">
        <v>13</v>
      </c>
      <c r="C147" s="17" t="s">
        <v>14</v>
      </c>
      <c r="D147" s="17" t="s">
        <v>18</v>
      </c>
      <c r="E147" s="17" t="s">
        <v>16</v>
      </c>
      <c r="F147" s="17" t="s">
        <v>138</v>
      </c>
      <c r="G147" s="17" t="s">
        <v>87</v>
      </c>
      <c r="H147" s="17"/>
      <c r="I147" s="17" t="s">
        <v>37</v>
      </c>
      <c r="J147" s="18">
        <v>42713.2</v>
      </c>
      <c r="K147" s="18">
        <f t="shared" ref="K147:Q147" si="64">K144</f>
        <v>42852</v>
      </c>
      <c r="L147" s="9">
        <f t="shared" si="59"/>
        <v>138.80000000000291</v>
      </c>
      <c r="M147" s="18">
        <f t="shared" si="64"/>
        <v>1610.3</v>
      </c>
      <c r="N147" s="18">
        <f t="shared" si="64"/>
        <v>0</v>
      </c>
      <c r="O147" s="18">
        <f t="shared" si="64"/>
        <v>0</v>
      </c>
      <c r="P147" s="18">
        <f t="shared" si="64"/>
        <v>0</v>
      </c>
      <c r="Q147" s="18">
        <f t="shared" si="64"/>
        <v>42852</v>
      </c>
      <c r="R147" s="19">
        <v>42780.5</v>
      </c>
      <c r="S147" s="18">
        <f>S144</f>
        <v>43279.4</v>
      </c>
      <c r="T147" s="18">
        <f t="shared" si="60"/>
        <v>498.90000000000146</v>
      </c>
      <c r="U147" s="18">
        <f>U144</f>
        <v>0</v>
      </c>
      <c r="V147" s="18">
        <f t="shared" ref="V147:AA147" si="65">V144</f>
        <v>0</v>
      </c>
      <c r="W147" s="18">
        <f t="shared" si="65"/>
        <v>43279.4</v>
      </c>
      <c r="X147" s="18">
        <f t="shared" si="65"/>
        <v>43501.4</v>
      </c>
      <c r="Y147" s="18">
        <f t="shared" si="65"/>
        <v>0</v>
      </c>
      <c r="Z147" s="18">
        <f t="shared" si="65"/>
        <v>0</v>
      </c>
      <c r="AA147" s="18">
        <f t="shared" si="65"/>
        <v>43501.4</v>
      </c>
    </row>
    <row r="148" spans="1:27" ht="31.5" hidden="1">
      <c r="A148" s="16" t="s">
        <v>90</v>
      </c>
      <c r="B148" s="17" t="s">
        <v>13</v>
      </c>
      <c r="C148" s="17" t="s">
        <v>14</v>
      </c>
      <c r="D148" s="17" t="s">
        <v>18</v>
      </c>
      <c r="E148" s="17" t="s">
        <v>16</v>
      </c>
      <c r="F148" s="17" t="s">
        <v>138</v>
      </c>
      <c r="G148" s="17" t="s">
        <v>91</v>
      </c>
      <c r="H148" s="17"/>
      <c r="I148" s="17"/>
      <c r="J148" s="18">
        <v>0</v>
      </c>
      <c r="K148" s="18"/>
      <c r="L148" s="9">
        <f t="shared" si="59"/>
        <v>0</v>
      </c>
      <c r="M148" s="18"/>
      <c r="N148" s="18"/>
      <c r="O148" s="18"/>
      <c r="P148" s="18"/>
      <c r="Q148" s="18">
        <f t="shared" ref="Q148:Q211" si="66">K148+N148</f>
        <v>0</v>
      </c>
      <c r="R148" s="19">
        <v>0</v>
      </c>
      <c r="S148" s="18"/>
      <c r="T148" s="18">
        <f t="shared" si="60"/>
        <v>0</v>
      </c>
      <c r="U148" s="18"/>
      <c r="V148" s="18"/>
      <c r="W148" s="18">
        <f t="shared" ref="W148:W211" si="67">S148+U148</f>
        <v>0</v>
      </c>
      <c r="X148" s="18"/>
      <c r="Y148" s="18"/>
      <c r="Z148" s="18"/>
      <c r="AA148" s="20">
        <f t="shared" ref="AA148:AA211" si="68">X148+Y148</f>
        <v>0</v>
      </c>
    </row>
    <row r="149" spans="1:27" ht="15.75" hidden="1">
      <c r="A149" s="16" t="s">
        <v>29</v>
      </c>
      <c r="B149" s="17" t="s">
        <v>13</v>
      </c>
      <c r="C149" s="17" t="s">
        <v>14</v>
      </c>
      <c r="D149" s="17" t="s">
        <v>18</v>
      </c>
      <c r="E149" s="17" t="s">
        <v>16</v>
      </c>
      <c r="F149" s="17" t="s">
        <v>138</v>
      </c>
      <c r="G149" s="17" t="s">
        <v>91</v>
      </c>
      <c r="H149" s="17"/>
      <c r="I149" s="17" t="s">
        <v>31</v>
      </c>
      <c r="J149" s="18">
        <v>0</v>
      </c>
      <c r="K149" s="18"/>
      <c r="L149" s="9">
        <f t="shared" si="59"/>
        <v>0</v>
      </c>
      <c r="M149" s="18"/>
      <c r="N149" s="18"/>
      <c r="O149" s="18"/>
      <c r="P149" s="18"/>
      <c r="Q149" s="18">
        <f t="shared" si="66"/>
        <v>0</v>
      </c>
      <c r="R149" s="19">
        <v>0</v>
      </c>
      <c r="S149" s="18"/>
      <c r="T149" s="18">
        <f t="shared" si="60"/>
        <v>0</v>
      </c>
      <c r="U149" s="18"/>
      <c r="V149" s="18"/>
      <c r="W149" s="18">
        <f t="shared" si="67"/>
        <v>0</v>
      </c>
      <c r="X149" s="18"/>
      <c r="Y149" s="18"/>
      <c r="Z149" s="18"/>
      <c r="AA149" s="20">
        <f t="shared" si="68"/>
        <v>0</v>
      </c>
    </row>
    <row r="150" spans="1:27" ht="31.5" hidden="1">
      <c r="A150" s="16" t="s">
        <v>88</v>
      </c>
      <c r="B150" s="17" t="s">
        <v>13</v>
      </c>
      <c r="C150" s="17" t="s">
        <v>14</v>
      </c>
      <c r="D150" s="17" t="s">
        <v>18</v>
      </c>
      <c r="E150" s="17" t="s">
        <v>16</v>
      </c>
      <c r="F150" s="17" t="s">
        <v>138</v>
      </c>
      <c r="G150" s="17" t="s">
        <v>91</v>
      </c>
      <c r="H150" s="17"/>
      <c r="I150" s="17" t="s">
        <v>48</v>
      </c>
      <c r="J150" s="18">
        <v>0</v>
      </c>
      <c r="K150" s="18"/>
      <c r="L150" s="9">
        <f t="shared" si="59"/>
        <v>0</v>
      </c>
      <c r="M150" s="18"/>
      <c r="N150" s="18"/>
      <c r="O150" s="18"/>
      <c r="P150" s="18"/>
      <c r="Q150" s="18">
        <f t="shared" si="66"/>
        <v>0</v>
      </c>
      <c r="R150" s="19">
        <v>0</v>
      </c>
      <c r="S150" s="18"/>
      <c r="T150" s="18">
        <f t="shared" si="60"/>
        <v>0</v>
      </c>
      <c r="U150" s="18"/>
      <c r="V150" s="18"/>
      <c r="W150" s="18">
        <f t="shared" si="67"/>
        <v>0</v>
      </c>
      <c r="X150" s="18"/>
      <c r="Y150" s="18"/>
      <c r="Z150" s="18"/>
      <c r="AA150" s="20">
        <f t="shared" si="68"/>
        <v>0</v>
      </c>
    </row>
    <row r="151" spans="1:27" ht="47.25" hidden="1">
      <c r="A151" s="16" t="s">
        <v>89</v>
      </c>
      <c r="B151" s="17" t="s">
        <v>13</v>
      </c>
      <c r="C151" s="17" t="s">
        <v>14</v>
      </c>
      <c r="D151" s="17" t="s">
        <v>18</v>
      </c>
      <c r="E151" s="17" t="s">
        <v>16</v>
      </c>
      <c r="F151" s="17" t="s">
        <v>138</v>
      </c>
      <c r="G151" s="17" t="s">
        <v>91</v>
      </c>
      <c r="H151" s="17"/>
      <c r="I151" s="17" t="s">
        <v>50</v>
      </c>
      <c r="J151" s="18">
        <v>0</v>
      </c>
      <c r="K151" s="18"/>
      <c r="L151" s="9">
        <f t="shared" si="59"/>
        <v>0</v>
      </c>
      <c r="M151" s="18"/>
      <c r="N151" s="18"/>
      <c r="O151" s="18"/>
      <c r="P151" s="18"/>
      <c r="Q151" s="18">
        <f t="shared" si="66"/>
        <v>0</v>
      </c>
      <c r="R151" s="19">
        <v>0</v>
      </c>
      <c r="S151" s="18"/>
      <c r="T151" s="18">
        <f t="shared" si="60"/>
        <v>0</v>
      </c>
      <c r="U151" s="18"/>
      <c r="V151" s="18"/>
      <c r="W151" s="18">
        <f t="shared" si="67"/>
        <v>0</v>
      </c>
      <c r="X151" s="18"/>
      <c r="Y151" s="18"/>
      <c r="Z151" s="18"/>
      <c r="AA151" s="20">
        <f t="shared" si="68"/>
        <v>0</v>
      </c>
    </row>
    <row r="152" spans="1:27" ht="15.75" hidden="1">
      <c r="A152" s="16" t="s">
        <v>36</v>
      </c>
      <c r="B152" s="17" t="s">
        <v>13</v>
      </c>
      <c r="C152" s="17" t="s">
        <v>14</v>
      </c>
      <c r="D152" s="17" t="s">
        <v>18</v>
      </c>
      <c r="E152" s="17" t="s">
        <v>16</v>
      </c>
      <c r="F152" s="17" t="s">
        <v>138</v>
      </c>
      <c r="G152" s="17" t="s">
        <v>91</v>
      </c>
      <c r="H152" s="17"/>
      <c r="I152" s="17" t="s">
        <v>37</v>
      </c>
      <c r="J152" s="18">
        <v>0</v>
      </c>
      <c r="K152" s="18"/>
      <c r="L152" s="9">
        <f t="shared" si="59"/>
        <v>0</v>
      </c>
      <c r="M152" s="18"/>
      <c r="N152" s="18"/>
      <c r="O152" s="18"/>
      <c r="P152" s="18"/>
      <c r="Q152" s="18">
        <f t="shared" si="66"/>
        <v>0</v>
      </c>
      <c r="R152" s="19">
        <v>0</v>
      </c>
      <c r="S152" s="18"/>
      <c r="T152" s="18">
        <f t="shared" si="60"/>
        <v>0</v>
      </c>
      <c r="U152" s="18"/>
      <c r="V152" s="18"/>
      <c r="W152" s="18">
        <f t="shared" si="67"/>
        <v>0</v>
      </c>
      <c r="X152" s="18"/>
      <c r="Y152" s="18"/>
      <c r="Z152" s="18"/>
      <c r="AA152" s="20">
        <f t="shared" si="68"/>
        <v>0</v>
      </c>
    </row>
    <row r="153" spans="1:27" s="23" customFormat="1" ht="15.75" hidden="1">
      <c r="A153" s="7" t="s">
        <v>139</v>
      </c>
      <c r="B153" s="8" t="s">
        <v>13</v>
      </c>
      <c r="C153" s="8" t="s">
        <v>14</v>
      </c>
      <c r="D153" s="8" t="s">
        <v>140</v>
      </c>
      <c r="E153" s="8"/>
      <c r="F153" s="8"/>
      <c r="G153" s="8"/>
      <c r="H153" s="8"/>
      <c r="I153" s="8"/>
      <c r="J153" s="9">
        <v>0</v>
      </c>
      <c r="K153" s="9">
        <f t="shared" ref="K153:P158" si="69">K154</f>
        <v>0</v>
      </c>
      <c r="L153" s="9">
        <f t="shared" si="59"/>
        <v>0</v>
      </c>
      <c r="M153" s="9">
        <f t="shared" si="69"/>
        <v>0</v>
      </c>
      <c r="N153" s="9">
        <f t="shared" si="69"/>
        <v>74148.899999999994</v>
      </c>
      <c r="O153" s="9"/>
      <c r="P153" s="9">
        <f t="shared" si="69"/>
        <v>0</v>
      </c>
      <c r="Q153" s="9">
        <f t="shared" si="66"/>
        <v>74148.899999999994</v>
      </c>
      <c r="R153" s="10">
        <v>0</v>
      </c>
      <c r="S153" s="9">
        <f t="shared" ref="S153:W158" si="70">S154</f>
        <v>0</v>
      </c>
      <c r="T153" s="9">
        <f t="shared" si="60"/>
        <v>0</v>
      </c>
      <c r="U153" s="9">
        <f t="shared" si="70"/>
        <v>74148.899999999994</v>
      </c>
      <c r="V153" s="9"/>
      <c r="W153" s="9">
        <f t="shared" si="67"/>
        <v>74148.899999999994</v>
      </c>
      <c r="X153" s="9">
        <f t="shared" ref="X153:Z158" si="71">X154</f>
        <v>0</v>
      </c>
      <c r="Y153" s="9">
        <f t="shared" si="71"/>
        <v>74148.899999999994</v>
      </c>
      <c r="Z153" s="9"/>
      <c r="AA153" s="11">
        <f t="shared" si="68"/>
        <v>74148.899999999994</v>
      </c>
    </row>
    <row r="154" spans="1:27" ht="31.5">
      <c r="A154" s="7" t="s">
        <v>141</v>
      </c>
      <c r="B154" s="8" t="s">
        <v>13</v>
      </c>
      <c r="C154" s="8" t="s">
        <v>14</v>
      </c>
      <c r="D154" s="8" t="s">
        <v>140</v>
      </c>
      <c r="E154" s="8" t="s">
        <v>142</v>
      </c>
      <c r="F154" s="8"/>
      <c r="G154" s="8"/>
      <c r="H154" s="8"/>
      <c r="I154" s="8"/>
      <c r="J154" s="9">
        <v>0</v>
      </c>
      <c r="K154" s="9">
        <f t="shared" si="69"/>
        <v>0</v>
      </c>
      <c r="L154" s="9">
        <f t="shared" si="59"/>
        <v>0</v>
      </c>
      <c r="M154" s="9">
        <f t="shared" si="69"/>
        <v>0</v>
      </c>
      <c r="N154" s="9">
        <f t="shared" si="69"/>
        <v>74148.899999999994</v>
      </c>
      <c r="O154" s="9"/>
      <c r="P154" s="9">
        <f t="shared" si="69"/>
        <v>0</v>
      </c>
      <c r="Q154" s="9">
        <f>Q155</f>
        <v>70441.5</v>
      </c>
      <c r="R154" s="9">
        <f t="shared" ref="R154" si="72">R155</f>
        <v>0</v>
      </c>
      <c r="S154" s="9">
        <f t="shared" si="70"/>
        <v>0</v>
      </c>
      <c r="T154" s="9">
        <f t="shared" si="70"/>
        <v>0</v>
      </c>
      <c r="U154" s="9">
        <f t="shared" si="70"/>
        <v>74148.899999999994</v>
      </c>
      <c r="V154" s="9">
        <f t="shared" si="70"/>
        <v>0</v>
      </c>
      <c r="W154" s="9">
        <f t="shared" si="70"/>
        <v>70441.5</v>
      </c>
      <c r="X154" s="9">
        <f t="shared" si="71"/>
        <v>0</v>
      </c>
      <c r="Y154" s="9">
        <f t="shared" si="71"/>
        <v>74148.899999999994</v>
      </c>
      <c r="Z154" s="9">
        <f t="shared" si="71"/>
        <v>0</v>
      </c>
      <c r="AA154" s="11"/>
    </row>
    <row r="155" spans="1:27" ht="63">
      <c r="A155" s="16" t="s">
        <v>143</v>
      </c>
      <c r="B155" s="17" t="s">
        <v>13</v>
      </c>
      <c r="C155" s="17" t="s">
        <v>14</v>
      </c>
      <c r="D155" s="17" t="s">
        <v>140</v>
      </c>
      <c r="E155" s="17" t="s">
        <v>142</v>
      </c>
      <c r="F155" s="17" t="s">
        <v>321</v>
      </c>
      <c r="G155" s="17"/>
      <c r="H155" s="17"/>
      <c r="I155" s="17"/>
      <c r="J155" s="18">
        <v>0</v>
      </c>
      <c r="K155" s="18">
        <f t="shared" si="69"/>
        <v>0</v>
      </c>
      <c r="L155" s="9">
        <f t="shared" si="59"/>
        <v>0</v>
      </c>
      <c r="M155" s="18">
        <f t="shared" si="69"/>
        <v>0</v>
      </c>
      <c r="N155" s="18">
        <f t="shared" si="69"/>
        <v>74148.899999999994</v>
      </c>
      <c r="O155" s="18"/>
      <c r="P155" s="18">
        <f t="shared" si="69"/>
        <v>0</v>
      </c>
      <c r="Q155" s="18">
        <v>70441.5</v>
      </c>
      <c r="R155" s="19">
        <v>0</v>
      </c>
      <c r="S155" s="18">
        <f t="shared" si="70"/>
        <v>0</v>
      </c>
      <c r="T155" s="18">
        <f t="shared" si="60"/>
        <v>0</v>
      </c>
      <c r="U155" s="18">
        <f t="shared" si="70"/>
        <v>74148.899999999994</v>
      </c>
      <c r="V155" s="18"/>
      <c r="W155" s="18">
        <v>70441.5</v>
      </c>
      <c r="X155" s="18">
        <f t="shared" si="71"/>
        <v>0</v>
      </c>
      <c r="Y155" s="18">
        <f t="shared" si="71"/>
        <v>74148.899999999994</v>
      </c>
      <c r="Z155" s="18"/>
      <c r="AA155" s="20"/>
    </row>
    <row r="156" spans="1:27" ht="31.5" hidden="1">
      <c r="A156" s="16" t="s">
        <v>145</v>
      </c>
      <c r="B156" s="17" t="s">
        <v>13</v>
      </c>
      <c r="C156" s="17" t="s">
        <v>14</v>
      </c>
      <c r="D156" s="17" t="s">
        <v>140</v>
      </c>
      <c r="E156" s="17" t="s">
        <v>142</v>
      </c>
      <c r="F156" s="17" t="s">
        <v>144</v>
      </c>
      <c r="G156" s="17" t="s">
        <v>146</v>
      </c>
      <c r="H156" s="17"/>
      <c r="I156" s="17"/>
      <c r="J156" s="18">
        <v>0</v>
      </c>
      <c r="K156" s="18">
        <f t="shared" si="69"/>
        <v>0</v>
      </c>
      <c r="L156" s="9">
        <f t="shared" si="59"/>
        <v>0</v>
      </c>
      <c r="M156" s="18">
        <f t="shared" si="69"/>
        <v>0</v>
      </c>
      <c r="N156" s="18">
        <f t="shared" si="69"/>
        <v>74148.899999999994</v>
      </c>
      <c r="O156" s="18"/>
      <c r="P156" s="18">
        <f t="shared" si="69"/>
        <v>0</v>
      </c>
      <c r="Q156" s="18">
        <f t="shared" si="66"/>
        <v>74148.899999999994</v>
      </c>
      <c r="R156" s="19">
        <v>0</v>
      </c>
      <c r="S156" s="18">
        <f t="shared" si="70"/>
        <v>0</v>
      </c>
      <c r="T156" s="18">
        <f t="shared" si="60"/>
        <v>0</v>
      </c>
      <c r="U156" s="18">
        <f t="shared" si="70"/>
        <v>74148.899999999994</v>
      </c>
      <c r="V156" s="18"/>
      <c r="W156" s="18">
        <f t="shared" si="67"/>
        <v>74148.899999999994</v>
      </c>
      <c r="X156" s="18">
        <f t="shared" si="71"/>
        <v>0</v>
      </c>
      <c r="Y156" s="18">
        <f t="shared" si="71"/>
        <v>74148.899999999994</v>
      </c>
      <c r="Z156" s="18"/>
      <c r="AA156" s="20">
        <f t="shared" si="68"/>
        <v>74148.899999999994</v>
      </c>
    </row>
    <row r="157" spans="1:27" ht="15.75" hidden="1">
      <c r="A157" s="16" t="s">
        <v>29</v>
      </c>
      <c r="B157" s="17" t="s">
        <v>13</v>
      </c>
      <c r="C157" s="17" t="s">
        <v>14</v>
      </c>
      <c r="D157" s="17" t="s">
        <v>140</v>
      </c>
      <c r="E157" s="17" t="s">
        <v>142</v>
      </c>
      <c r="F157" s="17" t="s">
        <v>144</v>
      </c>
      <c r="G157" s="17" t="s">
        <v>146</v>
      </c>
      <c r="H157" s="17"/>
      <c r="I157" s="17" t="s">
        <v>31</v>
      </c>
      <c r="J157" s="18">
        <v>0</v>
      </c>
      <c r="K157" s="18">
        <f t="shared" si="69"/>
        <v>0</v>
      </c>
      <c r="L157" s="9">
        <f t="shared" si="59"/>
        <v>0</v>
      </c>
      <c r="M157" s="18">
        <f t="shared" si="69"/>
        <v>0</v>
      </c>
      <c r="N157" s="18">
        <f t="shared" si="69"/>
        <v>74148.899999999994</v>
      </c>
      <c r="O157" s="18"/>
      <c r="P157" s="18">
        <f t="shared" si="69"/>
        <v>0</v>
      </c>
      <c r="Q157" s="18">
        <f t="shared" si="66"/>
        <v>74148.899999999994</v>
      </c>
      <c r="R157" s="19">
        <v>0</v>
      </c>
      <c r="S157" s="18">
        <f t="shared" si="70"/>
        <v>0</v>
      </c>
      <c r="T157" s="18">
        <f t="shared" si="60"/>
        <v>0</v>
      </c>
      <c r="U157" s="18">
        <f t="shared" si="70"/>
        <v>74148.899999999994</v>
      </c>
      <c r="V157" s="18"/>
      <c r="W157" s="18">
        <f t="shared" si="67"/>
        <v>74148.899999999994</v>
      </c>
      <c r="X157" s="18">
        <f t="shared" si="71"/>
        <v>0</v>
      </c>
      <c r="Y157" s="18">
        <f t="shared" si="71"/>
        <v>74148.899999999994</v>
      </c>
      <c r="Z157" s="18"/>
      <c r="AA157" s="20">
        <f t="shared" si="68"/>
        <v>74148.899999999994</v>
      </c>
    </row>
    <row r="158" spans="1:27" ht="15.75" hidden="1">
      <c r="A158" s="16" t="s">
        <v>96</v>
      </c>
      <c r="B158" s="17" t="s">
        <v>13</v>
      </c>
      <c r="C158" s="17" t="s">
        <v>14</v>
      </c>
      <c r="D158" s="17" t="s">
        <v>140</v>
      </c>
      <c r="E158" s="17" t="s">
        <v>142</v>
      </c>
      <c r="F158" s="17" t="s">
        <v>144</v>
      </c>
      <c r="G158" s="17" t="s">
        <v>146</v>
      </c>
      <c r="H158" s="17"/>
      <c r="I158" s="17" t="s">
        <v>97</v>
      </c>
      <c r="J158" s="18">
        <v>0</v>
      </c>
      <c r="K158" s="18">
        <f t="shared" si="69"/>
        <v>0</v>
      </c>
      <c r="L158" s="9">
        <f t="shared" si="59"/>
        <v>0</v>
      </c>
      <c r="M158" s="18">
        <f t="shared" si="69"/>
        <v>0</v>
      </c>
      <c r="N158" s="18">
        <f t="shared" si="69"/>
        <v>74148.899999999994</v>
      </c>
      <c r="O158" s="18"/>
      <c r="P158" s="18">
        <f t="shared" si="69"/>
        <v>0</v>
      </c>
      <c r="Q158" s="18">
        <f t="shared" si="66"/>
        <v>74148.899999999994</v>
      </c>
      <c r="R158" s="19">
        <v>0</v>
      </c>
      <c r="S158" s="18">
        <f t="shared" si="70"/>
        <v>0</v>
      </c>
      <c r="T158" s="18">
        <f t="shared" si="60"/>
        <v>0</v>
      </c>
      <c r="U158" s="18">
        <f t="shared" si="70"/>
        <v>74148.899999999994</v>
      </c>
      <c r="V158" s="18"/>
      <c r="W158" s="18">
        <f t="shared" si="67"/>
        <v>74148.899999999994</v>
      </c>
      <c r="X158" s="18">
        <f t="shared" si="71"/>
        <v>0</v>
      </c>
      <c r="Y158" s="18">
        <f t="shared" si="71"/>
        <v>74148.899999999994</v>
      </c>
      <c r="Z158" s="18"/>
      <c r="AA158" s="20">
        <f t="shared" si="68"/>
        <v>74148.899999999994</v>
      </c>
    </row>
    <row r="159" spans="1:27" ht="31.5" hidden="1">
      <c r="A159" s="16" t="s">
        <v>98</v>
      </c>
      <c r="B159" s="17" t="s">
        <v>13</v>
      </c>
      <c r="C159" s="17" t="s">
        <v>14</v>
      </c>
      <c r="D159" s="17" t="s">
        <v>140</v>
      </c>
      <c r="E159" s="17" t="s">
        <v>142</v>
      </c>
      <c r="F159" s="17" t="s">
        <v>144</v>
      </c>
      <c r="G159" s="17" t="s">
        <v>146</v>
      </c>
      <c r="H159" s="17"/>
      <c r="I159" s="17" t="s">
        <v>99</v>
      </c>
      <c r="J159" s="18">
        <v>0</v>
      </c>
      <c r="K159" s="18"/>
      <c r="L159" s="9">
        <f t="shared" si="59"/>
        <v>0</v>
      </c>
      <c r="M159" s="18"/>
      <c r="N159" s="18">
        <v>74148.899999999994</v>
      </c>
      <c r="O159" s="18"/>
      <c r="P159" s="18"/>
      <c r="Q159" s="18">
        <f t="shared" si="66"/>
        <v>74148.899999999994</v>
      </c>
      <c r="R159" s="19">
        <v>0</v>
      </c>
      <c r="S159" s="18"/>
      <c r="T159" s="18">
        <f t="shared" si="60"/>
        <v>0</v>
      </c>
      <c r="U159" s="18">
        <v>74148.899999999994</v>
      </c>
      <c r="V159" s="18"/>
      <c r="W159" s="18">
        <f t="shared" si="67"/>
        <v>74148.899999999994</v>
      </c>
      <c r="X159" s="18"/>
      <c r="Y159" s="18">
        <v>74148.899999999994</v>
      </c>
      <c r="Z159" s="18"/>
      <c r="AA159" s="20">
        <f t="shared" si="68"/>
        <v>74148.899999999994</v>
      </c>
    </row>
    <row r="160" spans="1:27" ht="15.75" hidden="1">
      <c r="A160" s="16" t="s">
        <v>36</v>
      </c>
      <c r="B160" s="17" t="s">
        <v>13</v>
      </c>
      <c r="C160" s="17" t="s">
        <v>14</v>
      </c>
      <c r="D160" s="17" t="s">
        <v>140</v>
      </c>
      <c r="E160" s="17" t="s">
        <v>142</v>
      </c>
      <c r="F160" s="17" t="s">
        <v>144</v>
      </c>
      <c r="G160" s="17" t="s">
        <v>146</v>
      </c>
      <c r="H160" s="17"/>
      <c r="I160" s="17" t="s">
        <v>37</v>
      </c>
      <c r="J160" s="18">
        <v>0</v>
      </c>
      <c r="K160" s="18">
        <f>K157</f>
        <v>0</v>
      </c>
      <c r="L160" s="9">
        <f t="shared" si="59"/>
        <v>0</v>
      </c>
      <c r="M160" s="18">
        <f>M157</f>
        <v>0</v>
      </c>
      <c r="N160" s="18">
        <f>N157</f>
        <v>74148.899999999994</v>
      </c>
      <c r="O160" s="18"/>
      <c r="P160" s="18">
        <f>P157</f>
        <v>0</v>
      </c>
      <c r="Q160" s="18">
        <f t="shared" si="66"/>
        <v>74148.899999999994</v>
      </c>
      <c r="R160" s="19">
        <v>0</v>
      </c>
      <c r="S160" s="18">
        <f>S157</f>
        <v>0</v>
      </c>
      <c r="T160" s="18">
        <f t="shared" si="60"/>
        <v>0</v>
      </c>
      <c r="U160" s="18">
        <f>U157</f>
        <v>74148.899999999994</v>
      </c>
      <c r="V160" s="18"/>
      <c r="W160" s="18">
        <f t="shared" si="67"/>
        <v>74148.899999999994</v>
      </c>
      <c r="X160" s="18">
        <f>X157</f>
        <v>0</v>
      </c>
      <c r="Y160" s="18">
        <f>Y157</f>
        <v>74148.899999999994</v>
      </c>
      <c r="Z160" s="18"/>
      <c r="AA160" s="20">
        <f t="shared" si="68"/>
        <v>74148.899999999994</v>
      </c>
    </row>
    <row r="161" spans="1:28" ht="15.75">
      <c r="A161" s="7" t="s">
        <v>147</v>
      </c>
      <c r="B161" s="8" t="s">
        <v>13</v>
      </c>
      <c r="C161" s="8" t="s">
        <v>14</v>
      </c>
      <c r="D161" s="8" t="s">
        <v>41</v>
      </c>
      <c r="E161" s="8"/>
      <c r="F161" s="8"/>
      <c r="G161" s="8"/>
      <c r="H161" s="8"/>
      <c r="I161" s="8"/>
      <c r="J161" s="9">
        <v>39381426.600000001</v>
      </c>
      <c r="K161" s="9" t="e">
        <f>K162+K319+K490+K523</f>
        <v>#REF!</v>
      </c>
      <c r="L161" s="9" t="e">
        <f t="shared" si="59"/>
        <v>#REF!</v>
      </c>
      <c r="M161" s="9" t="e">
        <f>M162+M319+M490+M523</f>
        <v>#REF!</v>
      </c>
      <c r="N161" s="9" t="e">
        <f>N162+N319+N490+N523</f>
        <v>#REF!</v>
      </c>
      <c r="O161" s="9">
        <f>O162+O319+O490+O523</f>
        <v>11268786.299999999</v>
      </c>
      <c r="P161" s="9" t="e">
        <f>P162+P319+P490+P523</f>
        <v>#REF!</v>
      </c>
      <c r="Q161" s="9">
        <f>Q162+Q319+Q523+Q490</f>
        <v>61901494.800000004</v>
      </c>
      <c r="R161" s="9">
        <f t="shared" ref="R161:AB161" si="73">R162+R319+R523+R490</f>
        <v>15642601.300000001</v>
      </c>
      <c r="S161" s="9">
        <f t="shared" si="73"/>
        <v>28438325.699999999</v>
      </c>
      <c r="T161" s="9">
        <f t="shared" si="73"/>
        <v>14234507.4</v>
      </c>
      <c r="U161" s="9">
        <f t="shared" si="73"/>
        <v>1797111.0999999999</v>
      </c>
      <c r="V161" s="9">
        <f t="shared" si="73"/>
        <v>1438783</v>
      </c>
      <c r="W161" s="9">
        <f t="shared" si="73"/>
        <v>64091647.199999996</v>
      </c>
      <c r="X161" s="9">
        <f t="shared" si="73"/>
        <v>30942239.900000002</v>
      </c>
      <c r="Y161" s="9">
        <f t="shared" si="73"/>
        <v>3248258.4</v>
      </c>
      <c r="Z161" s="9">
        <f t="shared" si="73"/>
        <v>2499423.4</v>
      </c>
      <c r="AA161" s="9">
        <f t="shared" si="73"/>
        <v>64776433.099999994</v>
      </c>
      <c r="AB161" s="9">
        <f t="shared" si="73"/>
        <v>0</v>
      </c>
    </row>
    <row r="162" spans="1:28" ht="15.75">
      <c r="A162" s="7" t="s">
        <v>148</v>
      </c>
      <c r="B162" s="8" t="s">
        <v>13</v>
      </c>
      <c r="C162" s="8" t="s">
        <v>14</v>
      </c>
      <c r="D162" s="8" t="s">
        <v>41</v>
      </c>
      <c r="E162" s="8" t="s">
        <v>149</v>
      </c>
      <c r="F162" s="8"/>
      <c r="G162" s="8"/>
      <c r="H162" s="8"/>
      <c r="I162" s="8"/>
      <c r="J162" s="9">
        <v>8599505.9000000004</v>
      </c>
      <c r="K162" s="9">
        <f>K163+K179+K253+K271+K280+K311+K297</f>
        <v>7996851.9000000004</v>
      </c>
      <c r="L162" s="9">
        <f t="shared" si="59"/>
        <v>-602654</v>
      </c>
      <c r="M162" s="9">
        <f t="shared" ref="M162:P162" si="74">M163+M179+M253+M271+M280+M311+M297</f>
        <v>563827.29999999993</v>
      </c>
      <c r="N162" s="9">
        <f t="shared" si="74"/>
        <v>78000</v>
      </c>
      <c r="O162" s="9">
        <f t="shared" si="74"/>
        <v>3273337.0999999996</v>
      </c>
      <c r="P162" s="9">
        <f t="shared" si="74"/>
        <v>0</v>
      </c>
      <c r="Q162" s="9">
        <f>Q165+Q172+Q180+Q189+Q237+Q255+Q272+Q281+Q289+Q298+Q312</f>
        <v>9242340.5</v>
      </c>
      <c r="R162" s="9">
        <f t="shared" ref="R162:AA162" si="75">R165+R172+R180+R189+R237+R255+R272+R281+R289+R298+R312</f>
        <v>7984960.7000000002</v>
      </c>
      <c r="S162" s="9">
        <f t="shared" si="75"/>
        <v>8824587.6999999993</v>
      </c>
      <c r="T162" s="9">
        <f t="shared" si="75"/>
        <v>1857199</v>
      </c>
      <c r="U162" s="9">
        <f t="shared" si="75"/>
        <v>1130347</v>
      </c>
      <c r="V162" s="9">
        <f t="shared" si="75"/>
        <v>1017572</v>
      </c>
      <c r="W162" s="9">
        <f t="shared" si="75"/>
        <v>12832073.799999999</v>
      </c>
      <c r="X162" s="9">
        <f t="shared" si="75"/>
        <v>10402331</v>
      </c>
      <c r="Y162" s="9">
        <f t="shared" si="75"/>
        <v>5504019</v>
      </c>
      <c r="Z162" s="9">
        <f t="shared" si="75"/>
        <v>1017572</v>
      </c>
      <c r="AA162" s="9">
        <f t="shared" si="75"/>
        <v>3910781.9</v>
      </c>
    </row>
    <row r="163" spans="1:28" ht="15.75" hidden="1">
      <c r="A163" s="16" t="s">
        <v>19</v>
      </c>
      <c r="B163" s="17" t="s">
        <v>13</v>
      </c>
      <c r="C163" s="17" t="s">
        <v>14</v>
      </c>
      <c r="D163" s="17" t="s">
        <v>41</v>
      </c>
      <c r="E163" s="17" t="s">
        <v>149</v>
      </c>
      <c r="F163" s="17" t="s">
        <v>20</v>
      </c>
      <c r="G163" s="17"/>
      <c r="H163" s="17"/>
      <c r="I163" s="17"/>
      <c r="J163" s="18">
        <v>1323000</v>
      </c>
      <c r="K163" s="18">
        <f>K164</f>
        <v>500080.5</v>
      </c>
      <c r="L163" s="9">
        <f t="shared" si="59"/>
        <v>-822919.5</v>
      </c>
      <c r="M163" s="18">
        <f t="shared" ref="M163:Q163" si="76">M164</f>
        <v>0</v>
      </c>
      <c r="N163" s="18">
        <f t="shared" si="76"/>
        <v>0</v>
      </c>
      <c r="O163" s="18">
        <f t="shared" si="76"/>
        <v>45461.899999999994</v>
      </c>
      <c r="P163" s="18">
        <f t="shared" si="76"/>
        <v>0</v>
      </c>
      <c r="Q163" s="18">
        <f t="shared" si="76"/>
        <v>591179.80000000005</v>
      </c>
      <c r="R163" s="19">
        <v>457500</v>
      </c>
      <c r="S163" s="18">
        <f>S164</f>
        <v>1303875</v>
      </c>
      <c r="T163" s="18">
        <f t="shared" si="60"/>
        <v>846375</v>
      </c>
      <c r="U163" s="18">
        <f>U164</f>
        <v>106875</v>
      </c>
      <c r="V163" s="18"/>
      <c r="W163" s="18">
        <f t="shared" si="67"/>
        <v>1410750</v>
      </c>
      <c r="X163" s="18">
        <f>X164</f>
        <v>2482973.2000000002</v>
      </c>
      <c r="Y163" s="18">
        <f>Y164</f>
        <v>173414</v>
      </c>
      <c r="Z163" s="18"/>
      <c r="AA163" s="20">
        <f t="shared" si="68"/>
        <v>2656387.2000000002</v>
      </c>
    </row>
    <row r="164" spans="1:28" s="15" customFormat="1" ht="63" hidden="1">
      <c r="A164" s="24" t="s">
        <v>150</v>
      </c>
      <c r="B164" s="25" t="s">
        <v>13</v>
      </c>
      <c r="C164" s="25" t="s">
        <v>14</v>
      </c>
      <c r="D164" s="25" t="s">
        <v>41</v>
      </c>
      <c r="E164" s="25" t="s">
        <v>149</v>
      </c>
      <c r="F164" s="25" t="s">
        <v>151</v>
      </c>
      <c r="G164" s="25"/>
      <c r="H164" s="25"/>
      <c r="I164" s="25"/>
      <c r="J164" s="22">
        <v>1323000</v>
      </c>
      <c r="K164" s="22">
        <f>K165+K172</f>
        <v>500080.5</v>
      </c>
      <c r="L164" s="9">
        <f t="shared" si="59"/>
        <v>-822919.5</v>
      </c>
      <c r="M164" s="22">
        <f>M165+M172</f>
        <v>0</v>
      </c>
      <c r="N164" s="22">
        <f>N165+N172</f>
        <v>0</v>
      </c>
      <c r="O164" s="22">
        <f>O165+O172</f>
        <v>45461.899999999994</v>
      </c>
      <c r="P164" s="22">
        <f>P165+P172</f>
        <v>0</v>
      </c>
      <c r="Q164" s="22">
        <f>Q165+Q172</f>
        <v>591179.80000000005</v>
      </c>
      <c r="R164" s="19">
        <v>457500</v>
      </c>
      <c r="S164" s="22">
        <f>S165+S172</f>
        <v>1303875</v>
      </c>
      <c r="T164" s="18">
        <f t="shared" si="60"/>
        <v>846375</v>
      </c>
      <c r="U164" s="22">
        <f>U165+U172</f>
        <v>106875</v>
      </c>
      <c r="V164" s="22"/>
      <c r="W164" s="18">
        <f t="shared" si="67"/>
        <v>1410750</v>
      </c>
      <c r="X164" s="22">
        <f>X165+X172</f>
        <v>2482973.2000000002</v>
      </c>
      <c r="Y164" s="22">
        <f>Y165+Y172</f>
        <v>173414</v>
      </c>
      <c r="Z164" s="22"/>
      <c r="AA164" s="20">
        <f t="shared" si="68"/>
        <v>2656387.2000000002</v>
      </c>
    </row>
    <row r="165" spans="1:28" s="15" customFormat="1" ht="47.25">
      <c r="A165" s="24" t="s">
        <v>152</v>
      </c>
      <c r="B165" s="25" t="s">
        <v>13</v>
      </c>
      <c r="C165" s="25" t="s">
        <v>14</v>
      </c>
      <c r="D165" s="25" t="s">
        <v>41</v>
      </c>
      <c r="E165" s="25" t="s">
        <v>149</v>
      </c>
      <c r="F165" s="25" t="s">
        <v>327</v>
      </c>
      <c r="G165" s="25"/>
      <c r="H165" s="25"/>
      <c r="I165" s="25"/>
      <c r="J165" s="22">
        <v>637980</v>
      </c>
      <c r="K165" s="22">
        <f t="shared" ref="K165:U167" si="77">K166</f>
        <v>228867</v>
      </c>
      <c r="L165" s="14">
        <f t="shared" si="59"/>
        <v>-409113</v>
      </c>
      <c r="M165" s="22">
        <f t="shared" si="77"/>
        <v>0</v>
      </c>
      <c r="N165" s="22">
        <f t="shared" si="77"/>
        <v>0</v>
      </c>
      <c r="O165" s="22">
        <f t="shared" si="77"/>
        <v>20806.099999999999</v>
      </c>
      <c r="P165" s="22">
        <f t="shared" si="77"/>
        <v>0</v>
      </c>
      <c r="Q165" s="22">
        <v>270539.90000000002</v>
      </c>
      <c r="R165" s="19">
        <v>207400</v>
      </c>
      <c r="S165" s="22">
        <f t="shared" si="77"/>
        <v>628757.5</v>
      </c>
      <c r="T165" s="22">
        <f t="shared" si="60"/>
        <v>421357.5</v>
      </c>
      <c r="U165" s="22">
        <f t="shared" si="77"/>
        <v>51537.5</v>
      </c>
      <c r="V165" s="22"/>
      <c r="W165" s="22">
        <v>744310</v>
      </c>
      <c r="X165" s="22">
        <f t="shared" ref="X165:Y167" si="78">X166</f>
        <v>1138152</v>
      </c>
      <c r="Y165" s="22">
        <f t="shared" si="78"/>
        <v>79490</v>
      </c>
      <c r="Z165" s="22"/>
      <c r="AA165" s="19">
        <v>1326200</v>
      </c>
    </row>
    <row r="166" spans="1:28" s="15" customFormat="1" ht="31.5" hidden="1">
      <c r="A166" s="24" t="s">
        <v>46</v>
      </c>
      <c r="B166" s="25" t="s">
        <v>13</v>
      </c>
      <c r="C166" s="25" t="s">
        <v>14</v>
      </c>
      <c r="D166" s="25" t="s">
        <v>41</v>
      </c>
      <c r="E166" s="25" t="s">
        <v>149</v>
      </c>
      <c r="F166" s="25" t="s">
        <v>153</v>
      </c>
      <c r="G166" s="25" t="s">
        <v>31</v>
      </c>
      <c r="H166" s="25"/>
      <c r="I166" s="25"/>
      <c r="J166" s="22">
        <v>637980</v>
      </c>
      <c r="K166" s="22">
        <f t="shared" si="77"/>
        <v>228867</v>
      </c>
      <c r="L166" s="14">
        <f t="shared" si="59"/>
        <v>-409113</v>
      </c>
      <c r="M166" s="22">
        <f t="shared" si="77"/>
        <v>0</v>
      </c>
      <c r="N166" s="22">
        <f t="shared" si="77"/>
        <v>0</v>
      </c>
      <c r="O166" s="22">
        <f t="shared" si="77"/>
        <v>20806.099999999999</v>
      </c>
      <c r="P166" s="22">
        <f t="shared" si="77"/>
        <v>0</v>
      </c>
      <c r="Q166" s="22">
        <f t="shared" si="77"/>
        <v>249673.1</v>
      </c>
      <c r="R166" s="19">
        <v>207400</v>
      </c>
      <c r="S166" s="22">
        <f t="shared" si="77"/>
        <v>628757.5</v>
      </c>
      <c r="T166" s="22">
        <f t="shared" si="60"/>
        <v>421357.5</v>
      </c>
      <c r="U166" s="22">
        <f t="shared" si="77"/>
        <v>51537.5</v>
      </c>
      <c r="V166" s="22"/>
      <c r="W166" s="22">
        <f t="shared" si="67"/>
        <v>680295</v>
      </c>
      <c r="X166" s="22">
        <f t="shared" si="78"/>
        <v>1138152</v>
      </c>
      <c r="Y166" s="22">
        <f t="shared" si="78"/>
        <v>79490</v>
      </c>
      <c r="Z166" s="22"/>
      <c r="AA166" s="19">
        <f t="shared" si="68"/>
        <v>1217642</v>
      </c>
    </row>
    <row r="167" spans="1:28" s="15" customFormat="1" ht="31.5" hidden="1">
      <c r="A167" s="24" t="s">
        <v>47</v>
      </c>
      <c r="B167" s="25" t="s">
        <v>13</v>
      </c>
      <c r="C167" s="25" t="s">
        <v>14</v>
      </c>
      <c r="D167" s="25" t="s">
        <v>41</v>
      </c>
      <c r="E167" s="25" t="s">
        <v>149</v>
      </c>
      <c r="F167" s="25" t="s">
        <v>153</v>
      </c>
      <c r="G167" s="25" t="s">
        <v>48</v>
      </c>
      <c r="H167" s="25"/>
      <c r="I167" s="25"/>
      <c r="J167" s="22">
        <v>637980</v>
      </c>
      <c r="K167" s="22">
        <f t="shared" si="77"/>
        <v>228867</v>
      </c>
      <c r="L167" s="14">
        <f t="shared" si="59"/>
        <v>-409113</v>
      </c>
      <c r="M167" s="22">
        <f t="shared" si="77"/>
        <v>0</v>
      </c>
      <c r="N167" s="22">
        <f t="shared" si="77"/>
        <v>0</v>
      </c>
      <c r="O167" s="22">
        <f t="shared" si="77"/>
        <v>20806.099999999999</v>
      </c>
      <c r="P167" s="22">
        <f t="shared" si="77"/>
        <v>0</v>
      </c>
      <c r="Q167" s="22">
        <f t="shared" si="77"/>
        <v>249673.1</v>
      </c>
      <c r="R167" s="19">
        <v>207400</v>
      </c>
      <c r="S167" s="22">
        <f t="shared" si="77"/>
        <v>628757.5</v>
      </c>
      <c r="T167" s="22">
        <f t="shared" si="60"/>
        <v>421357.5</v>
      </c>
      <c r="U167" s="22">
        <f t="shared" si="77"/>
        <v>51537.5</v>
      </c>
      <c r="V167" s="22"/>
      <c r="W167" s="22">
        <f t="shared" si="67"/>
        <v>680295</v>
      </c>
      <c r="X167" s="22">
        <f t="shared" si="78"/>
        <v>1138152</v>
      </c>
      <c r="Y167" s="22">
        <f t="shared" si="78"/>
        <v>79490</v>
      </c>
      <c r="Z167" s="22"/>
      <c r="AA167" s="19">
        <f t="shared" si="68"/>
        <v>1217642</v>
      </c>
    </row>
    <row r="168" spans="1:28" s="15" customFormat="1" ht="31.5" hidden="1">
      <c r="A168" s="24" t="s">
        <v>64</v>
      </c>
      <c r="B168" s="25" t="s">
        <v>13</v>
      </c>
      <c r="C168" s="25" t="s">
        <v>14</v>
      </c>
      <c r="D168" s="25" t="s">
        <v>41</v>
      </c>
      <c r="E168" s="25" t="s">
        <v>149</v>
      </c>
      <c r="F168" s="25" t="s">
        <v>153</v>
      </c>
      <c r="G168" s="25" t="s">
        <v>65</v>
      </c>
      <c r="H168" s="25"/>
      <c r="I168" s="25"/>
      <c r="J168" s="22">
        <v>637980</v>
      </c>
      <c r="K168" s="22">
        <f>K171</f>
        <v>228867</v>
      </c>
      <c r="L168" s="14">
        <f t="shared" si="59"/>
        <v>-409113</v>
      </c>
      <c r="M168" s="22">
        <f>M171</f>
        <v>0</v>
      </c>
      <c r="N168" s="22">
        <f>N171</f>
        <v>0</v>
      </c>
      <c r="O168" s="22">
        <f>O171</f>
        <v>20806.099999999999</v>
      </c>
      <c r="P168" s="22">
        <f>P171</f>
        <v>0</v>
      </c>
      <c r="Q168" s="22">
        <f>Q171</f>
        <v>249673.1</v>
      </c>
      <c r="R168" s="19">
        <v>207400</v>
      </c>
      <c r="S168" s="22">
        <f>S171</f>
        <v>628757.5</v>
      </c>
      <c r="T168" s="22">
        <f t="shared" si="60"/>
        <v>421357.5</v>
      </c>
      <c r="U168" s="22">
        <f>U171</f>
        <v>51537.5</v>
      </c>
      <c r="V168" s="22"/>
      <c r="W168" s="22">
        <f t="shared" si="67"/>
        <v>680295</v>
      </c>
      <c r="X168" s="22">
        <f>X171</f>
        <v>1138152</v>
      </c>
      <c r="Y168" s="22">
        <f>Y171</f>
        <v>79490</v>
      </c>
      <c r="Z168" s="22"/>
      <c r="AA168" s="19">
        <f t="shared" si="68"/>
        <v>1217642</v>
      </c>
    </row>
    <row r="169" spans="1:28" s="15" customFormat="1" ht="15.75" hidden="1">
      <c r="A169" s="24" t="s">
        <v>29</v>
      </c>
      <c r="B169" s="25" t="s">
        <v>13</v>
      </c>
      <c r="C169" s="25" t="s">
        <v>14</v>
      </c>
      <c r="D169" s="25" t="s">
        <v>41</v>
      </c>
      <c r="E169" s="25" t="s">
        <v>149</v>
      </c>
      <c r="F169" s="25" t="s">
        <v>153</v>
      </c>
      <c r="G169" s="25" t="s">
        <v>65</v>
      </c>
      <c r="H169" s="25" t="s">
        <v>30</v>
      </c>
      <c r="I169" s="25" t="s">
        <v>31</v>
      </c>
      <c r="J169" s="22">
        <v>637980</v>
      </c>
      <c r="K169" s="22">
        <f>K170</f>
        <v>228867</v>
      </c>
      <c r="L169" s="14">
        <f t="shared" si="59"/>
        <v>-409113</v>
      </c>
      <c r="M169" s="22">
        <f>M170</f>
        <v>0</v>
      </c>
      <c r="N169" s="22">
        <f>N170</f>
        <v>0</v>
      </c>
      <c r="O169" s="22">
        <f>O170</f>
        <v>20806.099999999999</v>
      </c>
      <c r="P169" s="22">
        <f>P170</f>
        <v>0</v>
      </c>
      <c r="Q169" s="22">
        <f>Q170</f>
        <v>249673.1</v>
      </c>
      <c r="R169" s="19">
        <v>207400</v>
      </c>
      <c r="S169" s="22">
        <f>S170</f>
        <v>628757.5</v>
      </c>
      <c r="T169" s="22">
        <f t="shared" si="60"/>
        <v>421357.5</v>
      </c>
      <c r="U169" s="22">
        <f>U170</f>
        <v>51537.5</v>
      </c>
      <c r="V169" s="22"/>
      <c r="W169" s="22">
        <f t="shared" si="67"/>
        <v>680295</v>
      </c>
      <c r="X169" s="22">
        <f>X170</f>
        <v>1138152</v>
      </c>
      <c r="Y169" s="22">
        <f>Y170</f>
        <v>79490</v>
      </c>
      <c r="Z169" s="22"/>
      <c r="AA169" s="19">
        <f t="shared" si="68"/>
        <v>1217642</v>
      </c>
    </row>
    <row r="170" spans="1:28" s="15" customFormat="1" ht="15.75" hidden="1">
      <c r="A170" s="24" t="s">
        <v>154</v>
      </c>
      <c r="B170" s="25" t="s">
        <v>13</v>
      </c>
      <c r="C170" s="25" t="s">
        <v>14</v>
      </c>
      <c r="D170" s="25" t="s">
        <v>41</v>
      </c>
      <c r="E170" s="25" t="s">
        <v>149</v>
      </c>
      <c r="F170" s="25" t="s">
        <v>153</v>
      </c>
      <c r="G170" s="25" t="s">
        <v>65</v>
      </c>
      <c r="H170" s="25" t="s">
        <v>30</v>
      </c>
      <c r="I170" s="25" t="s">
        <v>155</v>
      </c>
      <c r="J170" s="22">
        <v>637980</v>
      </c>
      <c r="K170" s="22">
        <v>228867</v>
      </c>
      <c r="L170" s="14">
        <f t="shared" si="59"/>
        <v>-409113</v>
      </c>
      <c r="M170" s="22"/>
      <c r="N170" s="22"/>
      <c r="O170" s="22">
        <v>20806.099999999999</v>
      </c>
      <c r="P170" s="22"/>
      <c r="Q170" s="22">
        <f>K170+N170+O170</f>
        <v>249673.1</v>
      </c>
      <c r="R170" s="19">
        <v>207400</v>
      </c>
      <c r="S170" s="22">
        <v>628757.5</v>
      </c>
      <c r="T170" s="22">
        <f t="shared" si="60"/>
        <v>421357.5</v>
      </c>
      <c r="U170" s="22">
        <v>51537.5</v>
      </c>
      <c r="V170" s="22"/>
      <c r="W170" s="22">
        <f t="shared" si="67"/>
        <v>680295</v>
      </c>
      <c r="X170" s="22">
        <v>1138152</v>
      </c>
      <c r="Y170" s="22">
        <v>79490</v>
      </c>
      <c r="Z170" s="22"/>
      <c r="AA170" s="19">
        <f t="shared" si="68"/>
        <v>1217642</v>
      </c>
    </row>
    <row r="171" spans="1:28" s="15" customFormat="1" ht="15.75" hidden="1">
      <c r="A171" s="24" t="s">
        <v>36</v>
      </c>
      <c r="B171" s="25" t="s">
        <v>13</v>
      </c>
      <c r="C171" s="25" t="s">
        <v>14</v>
      </c>
      <c r="D171" s="25" t="s">
        <v>41</v>
      </c>
      <c r="E171" s="25" t="s">
        <v>149</v>
      </c>
      <c r="F171" s="25" t="s">
        <v>153</v>
      </c>
      <c r="G171" s="25" t="s">
        <v>65</v>
      </c>
      <c r="H171" s="25" t="s">
        <v>30</v>
      </c>
      <c r="I171" s="25" t="s">
        <v>37</v>
      </c>
      <c r="J171" s="22">
        <v>637980</v>
      </c>
      <c r="K171" s="22">
        <f>K169</f>
        <v>228867</v>
      </c>
      <c r="L171" s="14">
        <f t="shared" si="59"/>
        <v>-409113</v>
      </c>
      <c r="M171" s="22">
        <f>M169</f>
        <v>0</v>
      </c>
      <c r="N171" s="22">
        <f>N169</f>
        <v>0</v>
      </c>
      <c r="O171" s="22">
        <f>O169</f>
        <v>20806.099999999999</v>
      </c>
      <c r="P171" s="22">
        <f>P169</f>
        <v>0</v>
      </c>
      <c r="Q171" s="22">
        <f>Q169</f>
        <v>249673.1</v>
      </c>
      <c r="R171" s="19">
        <v>207400</v>
      </c>
      <c r="S171" s="22">
        <f>S169</f>
        <v>628757.5</v>
      </c>
      <c r="T171" s="22">
        <f t="shared" si="60"/>
        <v>421357.5</v>
      </c>
      <c r="U171" s="22">
        <f>U169</f>
        <v>51537.5</v>
      </c>
      <c r="V171" s="22"/>
      <c r="W171" s="22">
        <f t="shared" si="67"/>
        <v>680295</v>
      </c>
      <c r="X171" s="22">
        <f>X169</f>
        <v>1138152</v>
      </c>
      <c r="Y171" s="22">
        <f>Y169</f>
        <v>79490</v>
      </c>
      <c r="Z171" s="22"/>
      <c r="AA171" s="19">
        <f t="shared" si="68"/>
        <v>1217642</v>
      </c>
    </row>
    <row r="172" spans="1:28" s="15" customFormat="1" ht="63">
      <c r="A172" s="24" t="s">
        <v>156</v>
      </c>
      <c r="B172" s="25" t="s">
        <v>13</v>
      </c>
      <c r="C172" s="25" t="s">
        <v>14</v>
      </c>
      <c r="D172" s="25" t="s">
        <v>41</v>
      </c>
      <c r="E172" s="25" t="s">
        <v>149</v>
      </c>
      <c r="F172" s="25" t="s">
        <v>328</v>
      </c>
      <c r="G172" s="25"/>
      <c r="H172" s="25"/>
      <c r="I172" s="25"/>
      <c r="J172" s="22">
        <v>685020</v>
      </c>
      <c r="K172" s="22">
        <f t="shared" ref="K172:U174" si="79">K173</f>
        <v>271213.5</v>
      </c>
      <c r="L172" s="14">
        <f t="shared" si="59"/>
        <v>-413806.5</v>
      </c>
      <c r="M172" s="22">
        <f t="shared" si="79"/>
        <v>0</v>
      </c>
      <c r="N172" s="22">
        <f t="shared" si="79"/>
        <v>0</v>
      </c>
      <c r="O172" s="22">
        <f t="shared" si="79"/>
        <v>24655.8</v>
      </c>
      <c r="P172" s="22">
        <f t="shared" si="79"/>
        <v>0</v>
      </c>
      <c r="Q172" s="22">
        <v>320639.90000000002</v>
      </c>
      <c r="R172" s="19">
        <v>250100</v>
      </c>
      <c r="S172" s="22">
        <f t="shared" si="79"/>
        <v>675117.5</v>
      </c>
      <c r="T172" s="22">
        <f t="shared" si="60"/>
        <v>425017.5</v>
      </c>
      <c r="U172" s="22">
        <f t="shared" si="79"/>
        <v>55337.5</v>
      </c>
      <c r="V172" s="22"/>
      <c r="W172" s="22">
        <v>799190</v>
      </c>
      <c r="X172" s="22">
        <f t="shared" ref="X172:Y174" si="80">X173</f>
        <v>1344821.2</v>
      </c>
      <c r="Y172" s="22">
        <f t="shared" si="80"/>
        <v>93924</v>
      </c>
      <c r="Z172" s="22"/>
      <c r="AA172" s="19">
        <v>1567009.9</v>
      </c>
    </row>
    <row r="173" spans="1:28" s="15" customFormat="1" ht="31.5" hidden="1">
      <c r="A173" s="24" t="s">
        <v>46</v>
      </c>
      <c r="B173" s="25" t="s">
        <v>13</v>
      </c>
      <c r="C173" s="25" t="s">
        <v>14</v>
      </c>
      <c r="D173" s="25" t="s">
        <v>41</v>
      </c>
      <c r="E173" s="25" t="s">
        <v>149</v>
      </c>
      <c r="F173" s="25" t="s">
        <v>157</v>
      </c>
      <c r="G173" s="25" t="s">
        <v>31</v>
      </c>
      <c r="H173" s="25"/>
      <c r="I173" s="25"/>
      <c r="J173" s="22">
        <v>685020</v>
      </c>
      <c r="K173" s="22">
        <f t="shared" si="79"/>
        <v>271213.5</v>
      </c>
      <c r="L173" s="14">
        <f t="shared" si="59"/>
        <v>-413806.5</v>
      </c>
      <c r="M173" s="22">
        <f t="shared" si="79"/>
        <v>0</v>
      </c>
      <c r="N173" s="22">
        <f t="shared" si="79"/>
        <v>0</v>
      </c>
      <c r="O173" s="22">
        <f t="shared" si="79"/>
        <v>24655.8</v>
      </c>
      <c r="P173" s="22">
        <f t="shared" si="79"/>
        <v>0</v>
      </c>
      <c r="Q173" s="22">
        <f t="shared" si="79"/>
        <v>295869.3</v>
      </c>
      <c r="R173" s="19">
        <v>250100</v>
      </c>
      <c r="S173" s="22">
        <f t="shared" si="79"/>
        <v>675117.5</v>
      </c>
      <c r="T173" s="22">
        <f t="shared" si="60"/>
        <v>425017.5</v>
      </c>
      <c r="U173" s="22">
        <f t="shared" si="79"/>
        <v>55337.5</v>
      </c>
      <c r="V173" s="22"/>
      <c r="W173" s="22">
        <f t="shared" si="67"/>
        <v>730455</v>
      </c>
      <c r="X173" s="22">
        <f t="shared" si="80"/>
        <v>1344821.2</v>
      </c>
      <c r="Y173" s="22">
        <f t="shared" si="80"/>
        <v>93924</v>
      </c>
      <c r="Z173" s="22"/>
      <c r="AA173" s="19">
        <f t="shared" si="68"/>
        <v>1438745.2</v>
      </c>
    </row>
    <row r="174" spans="1:28" s="15" customFormat="1" ht="31.5" hidden="1">
      <c r="A174" s="24" t="s">
        <v>47</v>
      </c>
      <c r="B174" s="25" t="s">
        <v>13</v>
      </c>
      <c r="C174" s="25" t="s">
        <v>14</v>
      </c>
      <c r="D174" s="25" t="s">
        <v>41</v>
      </c>
      <c r="E174" s="25" t="s">
        <v>149</v>
      </c>
      <c r="F174" s="25" t="s">
        <v>157</v>
      </c>
      <c r="G174" s="25" t="s">
        <v>48</v>
      </c>
      <c r="H174" s="25"/>
      <c r="I174" s="25"/>
      <c r="J174" s="22">
        <v>685020</v>
      </c>
      <c r="K174" s="22">
        <f t="shared" si="79"/>
        <v>271213.5</v>
      </c>
      <c r="L174" s="14">
        <f t="shared" si="59"/>
        <v>-413806.5</v>
      </c>
      <c r="M174" s="22">
        <f t="shared" si="79"/>
        <v>0</v>
      </c>
      <c r="N174" s="22">
        <f t="shared" si="79"/>
        <v>0</v>
      </c>
      <c r="O174" s="22">
        <f t="shared" si="79"/>
        <v>24655.8</v>
      </c>
      <c r="P174" s="22">
        <f t="shared" si="79"/>
        <v>0</v>
      </c>
      <c r="Q174" s="22">
        <f t="shared" si="79"/>
        <v>295869.3</v>
      </c>
      <c r="R174" s="19">
        <v>250100</v>
      </c>
      <c r="S174" s="22">
        <f t="shared" si="79"/>
        <v>675117.5</v>
      </c>
      <c r="T174" s="22">
        <f t="shared" si="60"/>
        <v>425017.5</v>
      </c>
      <c r="U174" s="22">
        <f t="shared" si="79"/>
        <v>55337.5</v>
      </c>
      <c r="V174" s="22"/>
      <c r="W174" s="22">
        <f t="shared" si="67"/>
        <v>730455</v>
      </c>
      <c r="X174" s="22">
        <f t="shared" si="80"/>
        <v>1344821.2</v>
      </c>
      <c r="Y174" s="22">
        <f t="shared" si="80"/>
        <v>93924</v>
      </c>
      <c r="Z174" s="22"/>
      <c r="AA174" s="19">
        <f t="shared" si="68"/>
        <v>1438745.2</v>
      </c>
    </row>
    <row r="175" spans="1:28" s="15" customFormat="1" ht="31.5" hidden="1">
      <c r="A175" s="24" t="s">
        <v>64</v>
      </c>
      <c r="B175" s="25" t="s">
        <v>13</v>
      </c>
      <c r="C175" s="25" t="s">
        <v>14</v>
      </c>
      <c r="D175" s="25" t="s">
        <v>41</v>
      </c>
      <c r="E175" s="25" t="s">
        <v>149</v>
      </c>
      <c r="F175" s="25" t="s">
        <v>157</v>
      </c>
      <c r="G175" s="25" t="s">
        <v>65</v>
      </c>
      <c r="H175" s="25"/>
      <c r="I175" s="25"/>
      <c r="J175" s="22">
        <v>685020</v>
      </c>
      <c r="K175" s="22">
        <f>K178</f>
        <v>271213.5</v>
      </c>
      <c r="L175" s="14">
        <f t="shared" si="59"/>
        <v>-413806.5</v>
      </c>
      <c r="M175" s="22">
        <f>M178</f>
        <v>0</v>
      </c>
      <c r="N175" s="22">
        <f>N178</f>
        <v>0</v>
      </c>
      <c r="O175" s="22">
        <f>O178</f>
        <v>24655.8</v>
      </c>
      <c r="P175" s="22">
        <f>P178</f>
        <v>0</v>
      </c>
      <c r="Q175" s="22">
        <f>Q178</f>
        <v>295869.3</v>
      </c>
      <c r="R175" s="19">
        <v>250100</v>
      </c>
      <c r="S175" s="22">
        <f>S178</f>
        <v>675117.5</v>
      </c>
      <c r="T175" s="22">
        <f t="shared" si="60"/>
        <v>425017.5</v>
      </c>
      <c r="U175" s="22">
        <f>U178</f>
        <v>55337.5</v>
      </c>
      <c r="V175" s="22"/>
      <c r="W175" s="22">
        <f t="shared" si="67"/>
        <v>730455</v>
      </c>
      <c r="X175" s="22">
        <f>X178</f>
        <v>1344821.2</v>
      </c>
      <c r="Y175" s="22">
        <f>Y178</f>
        <v>93924</v>
      </c>
      <c r="Z175" s="22"/>
      <c r="AA175" s="19">
        <f t="shared" si="68"/>
        <v>1438745.2</v>
      </c>
    </row>
    <row r="176" spans="1:28" s="15" customFormat="1" ht="15.75" hidden="1">
      <c r="A176" s="24" t="s">
        <v>29</v>
      </c>
      <c r="B176" s="25" t="s">
        <v>13</v>
      </c>
      <c r="C176" s="25" t="s">
        <v>14</v>
      </c>
      <c r="D176" s="25" t="s">
        <v>41</v>
      </c>
      <c r="E176" s="25" t="s">
        <v>149</v>
      </c>
      <c r="F176" s="25" t="s">
        <v>157</v>
      </c>
      <c r="G176" s="25" t="s">
        <v>65</v>
      </c>
      <c r="H176" s="25" t="s">
        <v>30</v>
      </c>
      <c r="I176" s="25" t="s">
        <v>31</v>
      </c>
      <c r="J176" s="22">
        <v>685020</v>
      </c>
      <c r="K176" s="22">
        <f>K177</f>
        <v>271213.5</v>
      </c>
      <c r="L176" s="14">
        <f t="shared" si="59"/>
        <v>-413806.5</v>
      </c>
      <c r="M176" s="22">
        <f>M177</f>
        <v>0</v>
      </c>
      <c r="N176" s="22">
        <f>N177</f>
        <v>0</v>
      </c>
      <c r="O176" s="22">
        <f>O177</f>
        <v>24655.8</v>
      </c>
      <c r="P176" s="22">
        <f>P177</f>
        <v>0</v>
      </c>
      <c r="Q176" s="22">
        <f>Q177</f>
        <v>295869.3</v>
      </c>
      <c r="R176" s="19">
        <v>250100</v>
      </c>
      <c r="S176" s="22">
        <f>S177</f>
        <v>675117.5</v>
      </c>
      <c r="T176" s="22">
        <f t="shared" si="60"/>
        <v>425017.5</v>
      </c>
      <c r="U176" s="22">
        <f>U177</f>
        <v>55337.5</v>
      </c>
      <c r="V176" s="22"/>
      <c r="W176" s="22">
        <f t="shared" si="67"/>
        <v>730455</v>
      </c>
      <c r="X176" s="22">
        <f>X177</f>
        <v>1344821.2</v>
      </c>
      <c r="Y176" s="22">
        <f>Y177</f>
        <v>93924</v>
      </c>
      <c r="Z176" s="22"/>
      <c r="AA176" s="19">
        <f t="shared" si="68"/>
        <v>1438745.2</v>
      </c>
    </row>
    <row r="177" spans="1:27" s="15" customFormat="1" ht="15.75" hidden="1">
      <c r="A177" s="24" t="s">
        <v>154</v>
      </c>
      <c r="B177" s="25" t="s">
        <v>13</v>
      </c>
      <c r="C177" s="25" t="s">
        <v>14</v>
      </c>
      <c r="D177" s="25" t="s">
        <v>41</v>
      </c>
      <c r="E177" s="25" t="s">
        <v>149</v>
      </c>
      <c r="F177" s="25" t="s">
        <v>157</v>
      </c>
      <c r="G177" s="25" t="s">
        <v>65</v>
      </c>
      <c r="H177" s="25" t="s">
        <v>30</v>
      </c>
      <c r="I177" s="25" t="s">
        <v>155</v>
      </c>
      <c r="J177" s="22">
        <v>685020</v>
      </c>
      <c r="K177" s="22">
        <v>271213.5</v>
      </c>
      <c r="L177" s="14">
        <f t="shared" si="59"/>
        <v>-413806.5</v>
      </c>
      <c r="M177" s="22"/>
      <c r="N177" s="22"/>
      <c r="O177" s="22">
        <v>24655.8</v>
      </c>
      <c r="P177" s="22"/>
      <c r="Q177" s="22">
        <f>K177+N177+O177</f>
        <v>295869.3</v>
      </c>
      <c r="R177" s="19">
        <v>250100</v>
      </c>
      <c r="S177" s="22">
        <v>675117.5</v>
      </c>
      <c r="T177" s="22">
        <f t="shared" si="60"/>
        <v>425017.5</v>
      </c>
      <c r="U177" s="22">
        <v>55337.5</v>
      </c>
      <c r="V177" s="22"/>
      <c r="W177" s="22">
        <f t="shared" si="67"/>
        <v>730455</v>
      </c>
      <c r="X177" s="22">
        <v>1344821.2</v>
      </c>
      <c r="Y177" s="22">
        <v>93924</v>
      </c>
      <c r="Z177" s="22"/>
      <c r="AA177" s="19">
        <f t="shared" si="68"/>
        <v>1438745.2</v>
      </c>
    </row>
    <row r="178" spans="1:27" s="15" customFormat="1" ht="15.75" hidden="1">
      <c r="A178" s="24" t="s">
        <v>36</v>
      </c>
      <c r="B178" s="25" t="s">
        <v>13</v>
      </c>
      <c r="C178" s="25" t="s">
        <v>14</v>
      </c>
      <c r="D178" s="25" t="s">
        <v>41</v>
      </c>
      <c r="E178" s="25" t="s">
        <v>149</v>
      </c>
      <c r="F178" s="25" t="s">
        <v>157</v>
      </c>
      <c r="G178" s="25" t="s">
        <v>65</v>
      </c>
      <c r="H178" s="25" t="s">
        <v>30</v>
      </c>
      <c r="I178" s="25" t="s">
        <v>37</v>
      </c>
      <c r="J178" s="22">
        <v>685020</v>
      </c>
      <c r="K178" s="22">
        <f>K176</f>
        <v>271213.5</v>
      </c>
      <c r="L178" s="14">
        <f t="shared" si="59"/>
        <v>-413806.5</v>
      </c>
      <c r="M178" s="22">
        <f>M176</f>
        <v>0</v>
      </c>
      <c r="N178" s="22">
        <f>N176</f>
        <v>0</v>
      </c>
      <c r="O178" s="22">
        <f>O176</f>
        <v>24655.8</v>
      </c>
      <c r="P178" s="22">
        <f>P176</f>
        <v>0</v>
      </c>
      <c r="Q178" s="22">
        <f>Q176</f>
        <v>295869.3</v>
      </c>
      <c r="R178" s="19">
        <v>250100</v>
      </c>
      <c r="S178" s="22">
        <f>S176</f>
        <v>675117.5</v>
      </c>
      <c r="T178" s="22">
        <f t="shared" si="60"/>
        <v>425017.5</v>
      </c>
      <c r="U178" s="22">
        <f>U176</f>
        <v>55337.5</v>
      </c>
      <c r="V178" s="22"/>
      <c r="W178" s="22">
        <f t="shared" si="67"/>
        <v>730455</v>
      </c>
      <c r="X178" s="22">
        <f>X176</f>
        <v>1344821.2</v>
      </c>
      <c r="Y178" s="22">
        <f>Y176</f>
        <v>93924</v>
      </c>
      <c r="Z178" s="22"/>
      <c r="AA178" s="19">
        <f t="shared" si="68"/>
        <v>1438745.2</v>
      </c>
    </row>
    <row r="179" spans="1:27" s="15" customFormat="1" ht="15.75" hidden="1">
      <c r="A179" s="24" t="s">
        <v>58</v>
      </c>
      <c r="B179" s="25" t="s">
        <v>13</v>
      </c>
      <c r="C179" s="25" t="s">
        <v>14</v>
      </c>
      <c r="D179" s="25" t="s">
        <v>41</v>
      </c>
      <c r="E179" s="25" t="s">
        <v>149</v>
      </c>
      <c r="F179" s="25" t="s">
        <v>59</v>
      </c>
      <c r="G179" s="25"/>
      <c r="H179" s="25"/>
      <c r="I179" s="25"/>
      <c r="J179" s="22">
        <v>5982146</v>
      </c>
      <c r="K179" s="22">
        <f>K180+K189+K237+K219</f>
        <v>5977046.5</v>
      </c>
      <c r="L179" s="14">
        <f t="shared" si="59"/>
        <v>-5099.5</v>
      </c>
      <c r="M179" s="22">
        <f>M180+M189+M237+M219</f>
        <v>503847.1</v>
      </c>
      <c r="N179" s="22">
        <f>N180+N189+N237+N219</f>
        <v>78000</v>
      </c>
      <c r="O179" s="22"/>
      <c r="P179" s="22">
        <f>P180+P189+P237+P219</f>
        <v>0</v>
      </c>
      <c r="Q179" s="22">
        <f t="shared" si="66"/>
        <v>6055046.5</v>
      </c>
      <c r="R179" s="19">
        <v>6475888.7000000002</v>
      </c>
      <c r="S179" s="22">
        <f>S180+S189+S237+S219</f>
        <v>6470840.7000000002</v>
      </c>
      <c r="T179" s="22">
        <f t="shared" si="60"/>
        <v>-5048</v>
      </c>
      <c r="U179" s="22">
        <f>U180+U189+U237+U219</f>
        <v>5900</v>
      </c>
      <c r="V179" s="22"/>
      <c r="W179" s="22">
        <f t="shared" si="67"/>
        <v>6476740.7000000002</v>
      </c>
      <c r="X179" s="22">
        <f>X180+X189+X237+X219</f>
        <v>6869485.7999999998</v>
      </c>
      <c r="Y179" s="22">
        <f>Y180+Y189+Y237+Y219</f>
        <v>4313033</v>
      </c>
      <c r="Z179" s="22"/>
      <c r="AA179" s="19">
        <f t="shared" si="68"/>
        <v>11182518.800000001</v>
      </c>
    </row>
    <row r="180" spans="1:27" s="15" customFormat="1" ht="47.25">
      <c r="A180" s="24" t="s">
        <v>158</v>
      </c>
      <c r="B180" s="25" t="s">
        <v>13</v>
      </c>
      <c r="C180" s="25" t="s">
        <v>14</v>
      </c>
      <c r="D180" s="25" t="s">
        <v>41</v>
      </c>
      <c r="E180" s="25" t="s">
        <v>149</v>
      </c>
      <c r="F180" s="25" t="s">
        <v>336</v>
      </c>
      <c r="G180" s="25"/>
      <c r="H180" s="25"/>
      <c r="I180" s="25"/>
      <c r="J180" s="22">
        <v>24206</v>
      </c>
      <c r="K180" s="22">
        <f>K182</f>
        <v>24206</v>
      </c>
      <c r="L180" s="14">
        <f t="shared" si="59"/>
        <v>0</v>
      </c>
      <c r="M180" s="22">
        <f>M182</f>
        <v>2074.1</v>
      </c>
      <c r="N180" s="22">
        <f>N182</f>
        <v>0</v>
      </c>
      <c r="O180" s="22"/>
      <c r="P180" s="22">
        <f>P182</f>
        <v>0</v>
      </c>
      <c r="Q180" s="22">
        <v>24812.400000000001</v>
      </c>
      <c r="R180" s="19">
        <v>26118.3</v>
      </c>
      <c r="S180" s="22">
        <f>S182</f>
        <v>26118.3</v>
      </c>
      <c r="T180" s="22">
        <f t="shared" si="60"/>
        <v>0</v>
      </c>
      <c r="U180" s="22">
        <f>U182</f>
        <v>0</v>
      </c>
      <c r="V180" s="22"/>
      <c r="W180" s="22">
        <v>26425.200000000001</v>
      </c>
      <c r="X180" s="22">
        <f>X182</f>
        <v>27816</v>
      </c>
      <c r="Y180" s="22">
        <f>Y182</f>
        <v>0</v>
      </c>
      <c r="Z180" s="22"/>
      <c r="AA180" s="19"/>
    </row>
    <row r="181" spans="1:27" s="15" customFormat="1" ht="63" hidden="1">
      <c r="A181" s="24" t="s">
        <v>159</v>
      </c>
      <c r="B181" s="25" t="s">
        <v>13</v>
      </c>
      <c r="C181" s="25" t="s">
        <v>14</v>
      </c>
      <c r="D181" s="25" t="s">
        <v>41</v>
      </c>
      <c r="E181" s="25" t="s">
        <v>149</v>
      </c>
      <c r="F181" s="25" t="s">
        <v>160</v>
      </c>
      <c r="G181" s="25"/>
      <c r="H181" s="25"/>
      <c r="I181" s="25"/>
      <c r="J181" s="22">
        <v>24206</v>
      </c>
      <c r="K181" s="22">
        <f>K182</f>
        <v>24206</v>
      </c>
      <c r="L181" s="14">
        <f t="shared" si="59"/>
        <v>0</v>
      </c>
      <c r="M181" s="22">
        <f t="shared" ref="M181:AA181" si="81">M182</f>
        <v>2074.1</v>
      </c>
      <c r="N181" s="22">
        <f t="shared" si="81"/>
        <v>0</v>
      </c>
      <c r="O181" s="22"/>
      <c r="P181" s="22">
        <f t="shared" si="81"/>
        <v>0</v>
      </c>
      <c r="Q181" s="22">
        <f t="shared" si="81"/>
        <v>24206</v>
      </c>
      <c r="R181" s="22">
        <f t="shared" si="81"/>
        <v>26118.3</v>
      </c>
      <c r="S181" s="22">
        <f t="shared" si="81"/>
        <v>26118.3</v>
      </c>
      <c r="T181" s="22">
        <f t="shared" si="60"/>
        <v>0</v>
      </c>
      <c r="U181" s="22">
        <f t="shared" si="81"/>
        <v>0</v>
      </c>
      <c r="V181" s="22"/>
      <c r="W181" s="22">
        <f t="shared" si="81"/>
        <v>26118.3</v>
      </c>
      <c r="X181" s="22">
        <f t="shared" si="81"/>
        <v>27816</v>
      </c>
      <c r="Y181" s="22">
        <f t="shared" si="81"/>
        <v>0</v>
      </c>
      <c r="Z181" s="22"/>
      <c r="AA181" s="22">
        <f t="shared" si="81"/>
        <v>27816</v>
      </c>
    </row>
    <row r="182" spans="1:27" s="15" customFormat="1" ht="15.75" hidden="1">
      <c r="A182" s="24" t="s">
        <v>66</v>
      </c>
      <c r="B182" s="25" t="s">
        <v>13</v>
      </c>
      <c r="C182" s="25" t="s">
        <v>14</v>
      </c>
      <c r="D182" s="25" t="s">
        <v>41</v>
      </c>
      <c r="E182" s="25" t="s">
        <v>149</v>
      </c>
      <c r="F182" s="25" t="s">
        <v>160</v>
      </c>
      <c r="G182" s="25" t="s">
        <v>67</v>
      </c>
      <c r="H182" s="25"/>
      <c r="I182" s="25"/>
      <c r="J182" s="22">
        <v>24206</v>
      </c>
      <c r="K182" s="22">
        <f>K183</f>
        <v>24206</v>
      </c>
      <c r="L182" s="14">
        <f t="shared" si="59"/>
        <v>0</v>
      </c>
      <c r="M182" s="22">
        <f>M183</f>
        <v>2074.1</v>
      </c>
      <c r="N182" s="22">
        <f>N183</f>
        <v>0</v>
      </c>
      <c r="O182" s="22"/>
      <c r="P182" s="22">
        <f>P183</f>
        <v>0</v>
      </c>
      <c r="Q182" s="22">
        <f t="shared" si="66"/>
        <v>24206</v>
      </c>
      <c r="R182" s="19">
        <v>26118.3</v>
      </c>
      <c r="S182" s="22">
        <f>S183</f>
        <v>26118.3</v>
      </c>
      <c r="T182" s="22">
        <f t="shared" si="60"/>
        <v>0</v>
      </c>
      <c r="U182" s="22">
        <f>U183</f>
        <v>0</v>
      </c>
      <c r="V182" s="22"/>
      <c r="W182" s="22">
        <f t="shared" si="67"/>
        <v>26118.3</v>
      </c>
      <c r="X182" s="22">
        <f>X183</f>
        <v>27816</v>
      </c>
      <c r="Y182" s="22">
        <f>Y183</f>
        <v>0</v>
      </c>
      <c r="Z182" s="22"/>
      <c r="AA182" s="19">
        <f t="shared" si="68"/>
        <v>27816</v>
      </c>
    </row>
    <row r="183" spans="1:27" s="15" customFormat="1" ht="15.75" hidden="1">
      <c r="A183" s="24" t="s">
        <v>68</v>
      </c>
      <c r="B183" s="25" t="s">
        <v>13</v>
      </c>
      <c r="C183" s="25" t="s">
        <v>14</v>
      </c>
      <c r="D183" s="25" t="s">
        <v>41</v>
      </c>
      <c r="E183" s="25" t="s">
        <v>149</v>
      </c>
      <c r="F183" s="25" t="s">
        <v>160</v>
      </c>
      <c r="G183" s="25" t="s">
        <v>69</v>
      </c>
      <c r="H183" s="25"/>
      <c r="I183" s="25"/>
      <c r="J183" s="22">
        <v>24206</v>
      </c>
      <c r="K183" s="22">
        <f>K184</f>
        <v>24206</v>
      </c>
      <c r="L183" s="14">
        <f t="shared" si="59"/>
        <v>0</v>
      </c>
      <c r="M183" s="22">
        <f>M184</f>
        <v>2074.1</v>
      </c>
      <c r="N183" s="22">
        <f>N184</f>
        <v>0</v>
      </c>
      <c r="O183" s="22"/>
      <c r="P183" s="22">
        <f>P184</f>
        <v>0</v>
      </c>
      <c r="Q183" s="22">
        <f t="shared" si="66"/>
        <v>24206</v>
      </c>
      <c r="R183" s="19">
        <v>26118.3</v>
      </c>
      <c r="S183" s="22">
        <f>S184</f>
        <v>26118.3</v>
      </c>
      <c r="T183" s="22">
        <f t="shared" si="60"/>
        <v>0</v>
      </c>
      <c r="U183" s="22">
        <f>U184</f>
        <v>0</v>
      </c>
      <c r="V183" s="22"/>
      <c r="W183" s="22">
        <f t="shared" si="67"/>
        <v>26118.3</v>
      </c>
      <c r="X183" s="22">
        <f>X184</f>
        <v>27816</v>
      </c>
      <c r="Y183" s="22">
        <f>Y184</f>
        <v>0</v>
      </c>
      <c r="Z183" s="22"/>
      <c r="AA183" s="19">
        <f t="shared" si="68"/>
        <v>27816</v>
      </c>
    </row>
    <row r="184" spans="1:27" s="15" customFormat="1" ht="63" hidden="1">
      <c r="A184" s="24" t="s">
        <v>70</v>
      </c>
      <c r="B184" s="25" t="s">
        <v>13</v>
      </c>
      <c r="C184" s="25" t="s">
        <v>14</v>
      </c>
      <c r="D184" s="25" t="s">
        <v>41</v>
      </c>
      <c r="E184" s="25" t="s">
        <v>149</v>
      </c>
      <c r="F184" s="25" t="s">
        <v>160</v>
      </c>
      <c r="G184" s="25" t="s">
        <v>71</v>
      </c>
      <c r="H184" s="25"/>
      <c r="I184" s="25"/>
      <c r="J184" s="22">
        <v>24206</v>
      </c>
      <c r="K184" s="22">
        <f>K188</f>
        <v>24206</v>
      </c>
      <c r="L184" s="14">
        <f t="shared" si="59"/>
        <v>0</v>
      </c>
      <c r="M184" s="22">
        <f>M188</f>
        <v>2074.1</v>
      </c>
      <c r="N184" s="22">
        <f>N188</f>
        <v>0</v>
      </c>
      <c r="O184" s="22"/>
      <c r="P184" s="22">
        <f>P188</f>
        <v>0</v>
      </c>
      <c r="Q184" s="22">
        <f t="shared" si="66"/>
        <v>24206</v>
      </c>
      <c r="R184" s="19">
        <v>26118.3</v>
      </c>
      <c r="S184" s="22">
        <f>S188</f>
        <v>26118.3</v>
      </c>
      <c r="T184" s="22">
        <f t="shared" si="60"/>
        <v>0</v>
      </c>
      <c r="U184" s="22">
        <f>U188</f>
        <v>0</v>
      </c>
      <c r="V184" s="22"/>
      <c r="W184" s="22">
        <f t="shared" si="67"/>
        <v>26118.3</v>
      </c>
      <c r="X184" s="22">
        <f>X188</f>
        <v>27816</v>
      </c>
      <c r="Y184" s="22">
        <f>Y188</f>
        <v>0</v>
      </c>
      <c r="Z184" s="22"/>
      <c r="AA184" s="19">
        <f t="shared" si="68"/>
        <v>27816</v>
      </c>
    </row>
    <row r="185" spans="1:27" s="15" customFormat="1" ht="15.75" hidden="1">
      <c r="A185" s="24" t="s">
        <v>29</v>
      </c>
      <c r="B185" s="25" t="s">
        <v>13</v>
      </c>
      <c r="C185" s="25" t="s">
        <v>14</v>
      </c>
      <c r="D185" s="25" t="s">
        <v>41</v>
      </c>
      <c r="E185" s="25" t="s">
        <v>149</v>
      </c>
      <c r="F185" s="25" t="s">
        <v>160</v>
      </c>
      <c r="G185" s="25" t="s">
        <v>71</v>
      </c>
      <c r="H185" s="25" t="s">
        <v>72</v>
      </c>
      <c r="I185" s="25" t="s">
        <v>31</v>
      </c>
      <c r="J185" s="22">
        <v>24206</v>
      </c>
      <c r="K185" s="22">
        <f>K186</f>
        <v>24206</v>
      </c>
      <c r="L185" s="14">
        <f t="shared" si="59"/>
        <v>0</v>
      </c>
      <c r="M185" s="22">
        <f>M186</f>
        <v>2074.1</v>
      </c>
      <c r="N185" s="22">
        <f>N186</f>
        <v>0</v>
      </c>
      <c r="O185" s="22"/>
      <c r="P185" s="22">
        <f>P186</f>
        <v>0</v>
      </c>
      <c r="Q185" s="22">
        <f t="shared" si="66"/>
        <v>24206</v>
      </c>
      <c r="R185" s="19">
        <v>26118.3</v>
      </c>
      <c r="S185" s="22">
        <f>S186</f>
        <v>26118.3</v>
      </c>
      <c r="T185" s="22">
        <f t="shared" si="60"/>
        <v>0</v>
      </c>
      <c r="U185" s="22">
        <f>U186</f>
        <v>0</v>
      </c>
      <c r="V185" s="22"/>
      <c r="W185" s="22">
        <f t="shared" si="67"/>
        <v>26118.3</v>
      </c>
      <c r="X185" s="22">
        <f>X186</f>
        <v>27816</v>
      </c>
      <c r="Y185" s="22">
        <f>Y186</f>
        <v>0</v>
      </c>
      <c r="Z185" s="22"/>
      <c r="AA185" s="19">
        <f t="shared" si="68"/>
        <v>27816</v>
      </c>
    </row>
    <row r="186" spans="1:27" s="15" customFormat="1" ht="31.5" hidden="1">
      <c r="A186" s="24" t="s">
        <v>32</v>
      </c>
      <c r="B186" s="25" t="s">
        <v>13</v>
      </c>
      <c r="C186" s="25" t="s">
        <v>14</v>
      </c>
      <c r="D186" s="25" t="s">
        <v>41</v>
      </c>
      <c r="E186" s="25" t="s">
        <v>149</v>
      </c>
      <c r="F186" s="25" t="s">
        <v>160</v>
      </c>
      <c r="G186" s="25" t="s">
        <v>71</v>
      </c>
      <c r="H186" s="25" t="s">
        <v>72</v>
      </c>
      <c r="I186" s="25" t="s">
        <v>33</v>
      </c>
      <c r="J186" s="22">
        <v>24206</v>
      </c>
      <c r="K186" s="22">
        <f>K187</f>
        <v>24206</v>
      </c>
      <c r="L186" s="14">
        <f t="shared" si="59"/>
        <v>0</v>
      </c>
      <c r="M186" s="22">
        <f>M187</f>
        <v>2074.1</v>
      </c>
      <c r="N186" s="22">
        <f>N187</f>
        <v>0</v>
      </c>
      <c r="O186" s="22"/>
      <c r="P186" s="22">
        <f>P187</f>
        <v>0</v>
      </c>
      <c r="Q186" s="22">
        <f t="shared" si="66"/>
        <v>24206</v>
      </c>
      <c r="R186" s="19">
        <v>26118.3</v>
      </c>
      <c r="S186" s="22">
        <f>S187</f>
        <v>26118.3</v>
      </c>
      <c r="T186" s="22">
        <f t="shared" si="60"/>
        <v>0</v>
      </c>
      <c r="U186" s="22">
        <f>U187</f>
        <v>0</v>
      </c>
      <c r="V186" s="22"/>
      <c r="W186" s="22">
        <f t="shared" si="67"/>
        <v>26118.3</v>
      </c>
      <c r="X186" s="22">
        <f>X187</f>
        <v>27816</v>
      </c>
      <c r="Y186" s="22">
        <f>Y187</f>
        <v>0</v>
      </c>
      <c r="Z186" s="22"/>
      <c r="AA186" s="19">
        <f t="shared" si="68"/>
        <v>27816</v>
      </c>
    </row>
    <row r="187" spans="1:27" s="15" customFormat="1" ht="47.25" hidden="1">
      <c r="A187" s="24" t="s">
        <v>73</v>
      </c>
      <c r="B187" s="25" t="s">
        <v>13</v>
      </c>
      <c r="C187" s="25" t="s">
        <v>14</v>
      </c>
      <c r="D187" s="25" t="s">
        <v>41</v>
      </c>
      <c r="E187" s="25" t="s">
        <v>149</v>
      </c>
      <c r="F187" s="25" t="s">
        <v>160</v>
      </c>
      <c r="G187" s="25" t="s">
        <v>71</v>
      </c>
      <c r="H187" s="25" t="s">
        <v>72</v>
      </c>
      <c r="I187" s="25" t="s">
        <v>74</v>
      </c>
      <c r="J187" s="22">
        <v>24206</v>
      </c>
      <c r="K187" s="22">
        <v>24206</v>
      </c>
      <c r="L187" s="14">
        <f t="shared" si="59"/>
        <v>0</v>
      </c>
      <c r="M187" s="22">
        <v>2074.1</v>
      </c>
      <c r="N187" s="22"/>
      <c r="O187" s="22"/>
      <c r="P187" s="22"/>
      <c r="Q187" s="22">
        <f t="shared" si="66"/>
        <v>24206</v>
      </c>
      <c r="R187" s="19">
        <v>26118.3</v>
      </c>
      <c r="S187" s="22">
        <v>26118.3</v>
      </c>
      <c r="T187" s="22">
        <f t="shared" si="60"/>
        <v>0</v>
      </c>
      <c r="U187" s="22"/>
      <c r="V187" s="22"/>
      <c r="W187" s="22">
        <f t="shared" si="67"/>
        <v>26118.3</v>
      </c>
      <c r="X187" s="22">
        <v>27816</v>
      </c>
      <c r="Y187" s="22"/>
      <c r="Z187" s="22"/>
      <c r="AA187" s="19">
        <f t="shared" si="68"/>
        <v>27816</v>
      </c>
    </row>
    <row r="188" spans="1:27" s="15" customFormat="1" ht="15.75" hidden="1">
      <c r="A188" s="24" t="s">
        <v>36</v>
      </c>
      <c r="B188" s="25" t="s">
        <v>13</v>
      </c>
      <c r="C188" s="25" t="s">
        <v>14</v>
      </c>
      <c r="D188" s="25" t="s">
        <v>41</v>
      </c>
      <c r="E188" s="25" t="s">
        <v>149</v>
      </c>
      <c r="F188" s="25" t="s">
        <v>160</v>
      </c>
      <c r="G188" s="25" t="s">
        <v>71</v>
      </c>
      <c r="H188" s="25" t="s">
        <v>72</v>
      </c>
      <c r="I188" s="25" t="s">
        <v>37</v>
      </c>
      <c r="J188" s="22">
        <v>24206</v>
      </c>
      <c r="K188" s="22">
        <f>K185</f>
        <v>24206</v>
      </c>
      <c r="L188" s="14">
        <f t="shared" si="59"/>
        <v>0</v>
      </c>
      <c r="M188" s="22">
        <f>M185</f>
        <v>2074.1</v>
      </c>
      <c r="N188" s="22">
        <f>N185</f>
        <v>0</v>
      </c>
      <c r="O188" s="22"/>
      <c r="P188" s="22">
        <f>P185</f>
        <v>0</v>
      </c>
      <c r="Q188" s="22">
        <f t="shared" si="66"/>
        <v>24206</v>
      </c>
      <c r="R188" s="19">
        <v>26118.3</v>
      </c>
      <c r="S188" s="22">
        <f>S185</f>
        <v>26118.3</v>
      </c>
      <c r="T188" s="22">
        <f t="shared" si="60"/>
        <v>0</v>
      </c>
      <c r="U188" s="22">
        <f>U185</f>
        <v>0</v>
      </c>
      <c r="V188" s="22"/>
      <c r="W188" s="22">
        <f t="shared" si="67"/>
        <v>26118.3</v>
      </c>
      <c r="X188" s="22">
        <f>X185</f>
        <v>27816</v>
      </c>
      <c r="Y188" s="22">
        <f>Y185</f>
        <v>0</v>
      </c>
      <c r="Z188" s="22"/>
      <c r="AA188" s="19">
        <f t="shared" si="68"/>
        <v>27816</v>
      </c>
    </row>
    <row r="189" spans="1:27" s="15" customFormat="1" ht="63">
      <c r="A189" s="24" t="s">
        <v>106</v>
      </c>
      <c r="B189" s="25" t="s">
        <v>13</v>
      </c>
      <c r="C189" s="25" t="s">
        <v>14</v>
      </c>
      <c r="D189" s="25" t="s">
        <v>41</v>
      </c>
      <c r="E189" s="25" t="s">
        <v>149</v>
      </c>
      <c r="F189" s="25" t="s">
        <v>315</v>
      </c>
      <c r="G189" s="25"/>
      <c r="H189" s="25"/>
      <c r="I189" s="25"/>
      <c r="J189" s="22">
        <v>5907100</v>
      </c>
      <c r="K189" s="22">
        <f>K190+K204</f>
        <v>5902150</v>
      </c>
      <c r="L189" s="14">
        <f t="shared" si="59"/>
        <v>-4950</v>
      </c>
      <c r="M189" s="22">
        <f>M190+M204</f>
        <v>497672.9</v>
      </c>
      <c r="N189" s="22">
        <f>N190+N204</f>
        <v>78000</v>
      </c>
      <c r="O189" s="22"/>
      <c r="P189" s="22">
        <f>P190+P204</f>
        <v>0</v>
      </c>
      <c r="Q189" s="22">
        <f>Q190+Q204</f>
        <v>6080864.9000000004</v>
      </c>
      <c r="R189" s="22">
        <f t="shared" ref="R189:Z189" si="82">R190+R204</f>
        <v>6399960.4000000004</v>
      </c>
      <c r="S189" s="22">
        <f t="shared" si="82"/>
        <v>6395010.4000000004</v>
      </c>
      <c r="T189" s="22">
        <f t="shared" si="82"/>
        <v>-4950</v>
      </c>
      <c r="U189" s="22">
        <f t="shared" si="82"/>
        <v>5900</v>
      </c>
      <c r="V189" s="22">
        <f t="shared" si="82"/>
        <v>0</v>
      </c>
      <c r="W189" s="22">
        <f t="shared" si="82"/>
        <v>10212122.699999999</v>
      </c>
      <c r="X189" s="22">
        <f t="shared" si="82"/>
        <v>6811007.7999999998</v>
      </c>
      <c r="Y189" s="22">
        <f t="shared" si="82"/>
        <v>4313033</v>
      </c>
      <c r="Z189" s="22">
        <f t="shared" si="82"/>
        <v>0</v>
      </c>
      <c r="AA189" s="22"/>
    </row>
    <row r="190" spans="1:27" s="15" customFormat="1" ht="63">
      <c r="A190" s="24" t="s">
        <v>334</v>
      </c>
      <c r="B190" s="25" t="s">
        <v>13</v>
      </c>
      <c r="C190" s="25" t="s">
        <v>14</v>
      </c>
      <c r="D190" s="25" t="s">
        <v>41</v>
      </c>
      <c r="E190" s="25" t="s">
        <v>149</v>
      </c>
      <c r="F190" s="25" t="s">
        <v>335</v>
      </c>
      <c r="G190" s="25"/>
      <c r="H190" s="25"/>
      <c r="I190" s="25"/>
      <c r="J190" s="22">
        <v>1060500</v>
      </c>
      <c r="K190" s="22">
        <f>K191</f>
        <v>1060500</v>
      </c>
      <c r="L190" s="14">
        <f t="shared" si="59"/>
        <v>0</v>
      </c>
      <c r="M190" s="22">
        <f>M191</f>
        <v>90870</v>
      </c>
      <c r="N190" s="22">
        <f>N191</f>
        <v>0</v>
      </c>
      <c r="O190" s="22"/>
      <c r="P190" s="22">
        <f>P191</f>
        <v>0</v>
      </c>
      <c r="Q190" s="22">
        <v>1015360</v>
      </c>
      <c r="R190" s="19">
        <v>1068800</v>
      </c>
      <c r="S190" s="22">
        <f>S191</f>
        <v>1068800</v>
      </c>
      <c r="T190" s="22">
        <f t="shared" si="60"/>
        <v>0</v>
      </c>
      <c r="U190" s="22">
        <f>U191</f>
        <v>0</v>
      </c>
      <c r="V190" s="22"/>
      <c r="W190" s="22">
        <v>1487415</v>
      </c>
      <c r="X190" s="22">
        <f>X191</f>
        <v>1138272</v>
      </c>
      <c r="Y190" s="22">
        <f>Y191</f>
        <v>427428</v>
      </c>
      <c r="Z190" s="22"/>
      <c r="AA190" s="19"/>
    </row>
    <row r="191" spans="1:27" s="15" customFormat="1" ht="15.75" hidden="1">
      <c r="A191" s="24" t="s">
        <v>66</v>
      </c>
      <c r="B191" s="25" t="s">
        <v>13</v>
      </c>
      <c r="C191" s="25" t="s">
        <v>14</v>
      </c>
      <c r="D191" s="25" t="s">
        <v>41</v>
      </c>
      <c r="E191" s="25" t="s">
        <v>149</v>
      </c>
      <c r="F191" s="25" t="s">
        <v>162</v>
      </c>
      <c r="G191" s="25" t="s">
        <v>67</v>
      </c>
      <c r="H191" s="25"/>
      <c r="I191" s="25"/>
      <c r="J191" s="22">
        <v>1060500</v>
      </c>
      <c r="K191" s="22">
        <f>K192</f>
        <v>1060500</v>
      </c>
      <c r="L191" s="14">
        <f t="shared" si="59"/>
        <v>0</v>
      </c>
      <c r="M191" s="22">
        <f>M192</f>
        <v>90870</v>
      </c>
      <c r="N191" s="22">
        <f>N192</f>
        <v>0</v>
      </c>
      <c r="O191" s="22"/>
      <c r="P191" s="22">
        <f>P192</f>
        <v>0</v>
      </c>
      <c r="Q191" s="22">
        <f t="shared" si="66"/>
        <v>1060500</v>
      </c>
      <c r="R191" s="19">
        <v>1068800</v>
      </c>
      <c r="S191" s="22">
        <f>S192</f>
        <v>1068800</v>
      </c>
      <c r="T191" s="22">
        <f t="shared" si="60"/>
        <v>0</v>
      </c>
      <c r="U191" s="22">
        <f>U192</f>
        <v>0</v>
      </c>
      <c r="V191" s="22"/>
      <c r="W191" s="22">
        <f t="shared" si="67"/>
        <v>1068800</v>
      </c>
      <c r="X191" s="22">
        <f>X192</f>
        <v>1138272</v>
      </c>
      <c r="Y191" s="22">
        <f>Y192</f>
        <v>427428</v>
      </c>
      <c r="Z191" s="22"/>
      <c r="AA191" s="19">
        <f t="shared" si="68"/>
        <v>1565700</v>
      </c>
    </row>
    <row r="192" spans="1:27" s="15" customFormat="1" ht="15.75" hidden="1">
      <c r="A192" s="24" t="s">
        <v>68</v>
      </c>
      <c r="B192" s="25" t="s">
        <v>13</v>
      </c>
      <c r="C192" s="25" t="s">
        <v>14</v>
      </c>
      <c r="D192" s="25" t="s">
        <v>41</v>
      </c>
      <c r="E192" s="25" t="s">
        <v>149</v>
      </c>
      <c r="F192" s="25" t="s">
        <v>162</v>
      </c>
      <c r="G192" s="25" t="s">
        <v>69</v>
      </c>
      <c r="H192" s="25"/>
      <c r="I192" s="25"/>
      <c r="J192" s="22">
        <v>1060500</v>
      </c>
      <c r="K192" s="22">
        <f>K193+K198</f>
        <v>1060500</v>
      </c>
      <c r="L192" s="14">
        <f t="shared" si="59"/>
        <v>0</v>
      </c>
      <c r="M192" s="22">
        <f>M193+M198</f>
        <v>90870</v>
      </c>
      <c r="N192" s="22">
        <f>N193+N198</f>
        <v>0</v>
      </c>
      <c r="O192" s="22"/>
      <c r="P192" s="22">
        <f>P193+P198</f>
        <v>0</v>
      </c>
      <c r="Q192" s="22">
        <f t="shared" si="66"/>
        <v>1060500</v>
      </c>
      <c r="R192" s="19">
        <v>1068800</v>
      </c>
      <c r="S192" s="22">
        <f>S193+S198</f>
        <v>1068800</v>
      </c>
      <c r="T192" s="22">
        <f t="shared" si="60"/>
        <v>0</v>
      </c>
      <c r="U192" s="22">
        <f>U193+U198</f>
        <v>0</v>
      </c>
      <c r="V192" s="22"/>
      <c r="W192" s="22">
        <f t="shared" si="67"/>
        <v>1068800</v>
      </c>
      <c r="X192" s="22">
        <f>X193+X198</f>
        <v>1138272</v>
      </c>
      <c r="Y192" s="22">
        <f>Y193+Y198</f>
        <v>427428</v>
      </c>
      <c r="Z192" s="22"/>
      <c r="AA192" s="19">
        <f t="shared" si="68"/>
        <v>1565700</v>
      </c>
    </row>
    <row r="193" spans="1:27" s="15" customFormat="1" ht="94.5" hidden="1">
      <c r="A193" s="24" t="s">
        <v>132</v>
      </c>
      <c r="B193" s="25" t="s">
        <v>13</v>
      </c>
      <c r="C193" s="25" t="s">
        <v>14</v>
      </c>
      <c r="D193" s="25" t="s">
        <v>41</v>
      </c>
      <c r="E193" s="25" t="s">
        <v>149</v>
      </c>
      <c r="F193" s="25" t="s">
        <v>162</v>
      </c>
      <c r="G193" s="25" t="s">
        <v>133</v>
      </c>
      <c r="H193" s="25"/>
      <c r="I193" s="25"/>
      <c r="J193" s="22">
        <v>320000</v>
      </c>
      <c r="K193" s="22">
        <f>K197</f>
        <v>320000</v>
      </c>
      <c r="L193" s="14">
        <f t="shared" si="59"/>
        <v>0</v>
      </c>
      <c r="M193" s="22">
        <f>M197</f>
        <v>27419.5</v>
      </c>
      <c r="N193" s="22">
        <f>N197</f>
        <v>0</v>
      </c>
      <c r="O193" s="22"/>
      <c r="P193" s="22">
        <f>P197</f>
        <v>0</v>
      </c>
      <c r="Q193" s="22">
        <f t="shared" si="66"/>
        <v>320000</v>
      </c>
      <c r="R193" s="19">
        <v>328300</v>
      </c>
      <c r="S193" s="22">
        <f>S197</f>
        <v>328300</v>
      </c>
      <c r="T193" s="22">
        <f t="shared" si="60"/>
        <v>0</v>
      </c>
      <c r="U193" s="22">
        <f>U197</f>
        <v>0</v>
      </c>
      <c r="V193" s="22"/>
      <c r="W193" s="22">
        <f t="shared" si="67"/>
        <v>328300</v>
      </c>
      <c r="X193" s="22">
        <f>X197</f>
        <v>349639.5</v>
      </c>
      <c r="Y193" s="22">
        <f>Y197</f>
        <v>383960.5</v>
      </c>
      <c r="Z193" s="22"/>
      <c r="AA193" s="19">
        <f t="shared" si="68"/>
        <v>733600</v>
      </c>
    </row>
    <row r="194" spans="1:27" s="15" customFormat="1" ht="15.75" hidden="1">
      <c r="A194" s="24" t="s">
        <v>29</v>
      </c>
      <c r="B194" s="25" t="s">
        <v>13</v>
      </c>
      <c r="C194" s="25" t="s">
        <v>14</v>
      </c>
      <c r="D194" s="25" t="s">
        <v>41</v>
      </c>
      <c r="E194" s="25" t="s">
        <v>149</v>
      </c>
      <c r="F194" s="25" t="s">
        <v>162</v>
      </c>
      <c r="G194" s="25" t="s">
        <v>133</v>
      </c>
      <c r="H194" s="25" t="s">
        <v>163</v>
      </c>
      <c r="I194" s="25" t="s">
        <v>31</v>
      </c>
      <c r="J194" s="22">
        <v>320000</v>
      </c>
      <c r="K194" s="22">
        <f>K195</f>
        <v>320000</v>
      </c>
      <c r="L194" s="14">
        <f t="shared" si="59"/>
        <v>0</v>
      </c>
      <c r="M194" s="22">
        <f>M195</f>
        <v>27419.5</v>
      </c>
      <c r="N194" s="22">
        <f>N195</f>
        <v>0</v>
      </c>
      <c r="O194" s="22"/>
      <c r="P194" s="22">
        <f>P195</f>
        <v>0</v>
      </c>
      <c r="Q194" s="22">
        <f t="shared" si="66"/>
        <v>320000</v>
      </c>
      <c r="R194" s="19">
        <v>328300</v>
      </c>
      <c r="S194" s="22">
        <f>S195</f>
        <v>328300</v>
      </c>
      <c r="T194" s="22">
        <f t="shared" si="60"/>
        <v>0</v>
      </c>
      <c r="U194" s="22">
        <f>U195</f>
        <v>0</v>
      </c>
      <c r="V194" s="22"/>
      <c r="W194" s="22">
        <f t="shared" si="67"/>
        <v>328300</v>
      </c>
      <c r="X194" s="22">
        <f>X195</f>
        <v>349639.5</v>
      </c>
      <c r="Y194" s="22">
        <f>Y195</f>
        <v>383960.5</v>
      </c>
      <c r="Z194" s="22"/>
      <c r="AA194" s="19">
        <f t="shared" si="68"/>
        <v>733600</v>
      </c>
    </row>
    <row r="195" spans="1:27" s="15" customFormat="1" ht="31.5" hidden="1">
      <c r="A195" s="24" t="s">
        <v>32</v>
      </c>
      <c r="B195" s="25" t="s">
        <v>13</v>
      </c>
      <c r="C195" s="25" t="s">
        <v>14</v>
      </c>
      <c r="D195" s="25" t="s">
        <v>41</v>
      </c>
      <c r="E195" s="25" t="s">
        <v>149</v>
      </c>
      <c r="F195" s="25" t="s">
        <v>162</v>
      </c>
      <c r="G195" s="25" t="s">
        <v>133</v>
      </c>
      <c r="H195" s="25" t="s">
        <v>163</v>
      </c>
      <c r="I195" s="25" t="s">
        <v>33</v>
      </c>
      <c r="J195" s="22">
        <v>320000</v>
      </c>
      <c r="K195" s="22">
        <f>K196</f>
        <v>320000</v>
      </c>
      <c r="L195" s="14">
        <f t="shared" si="59"/>
        <v>0</v>
      </c>
      <c r="M195" s="22">
        <f>M196</f>
        <v>27419.5</v>
      </c>
      <c r="N195" s="22">
        <f>N196</f>
        <v>0</v>
      </c>
      <c r="O195" s="22"/>
      <c r="P195" s="22">
        <f>P196</f>
        <v>0</v>
      </c>
      <c r="Q195" s="22">
        <f t="shared" si="66"/>
        <v>320000</v>
      </c>
      <c r="R195" s="19">
        <v>328300</v>
      </c>
      <c r="S195" s="22">
        <f>S196</f>
        <v>328300</v>
      </c>
      <c r="T195" s="22">
        <f t="shared" si="60"/>
        <v>0</v>
      </c>
      <c r="U195" s="22">
        <f>U196</f>
        <v>0</v>
      </c>
      <c r="V195" s="22"/>
      <c r="W195" s="22">
        <f t="shared" si="67"/>
        <v>328300</v>
      </c>
      <c r="X195" s="22">
        <f>X196</f>
        <v>349639.5</v>
      </c>
      <c r="Y195" s="22">
        <f>Y196</f>
        <v>383960.5</v>
      </c>
      <c r="Z195" s="22"/>
      <c r="AA195" s="19">
        <f t="shared" si="68"/>
        <v>733600</v>
      </c>
    </row>
    <row r="196" spans="1:27" s="15" customFormat="1" ht="47.25" hidden="1">
      <c r="A196" s="24" t="s">
        <v>73</v>
      </c>
      <c r="B196" s="25" t="s">
        <v>13</v>
      </c>
      <c r="C196" s="25" t="s">
        <v>14</v>
      </c>
      <c r="D196" s="25" t="s">
        <v>41</v>
      </c>
      <c r="E196" s="25" t="s">
        <v>149</v>
      </c>
      <c r="F196" s="25" t="s">
        <v>162</v>
      </c>
      <c r="G196" s="25" t="s">
        <v>133</v>
      </c>
      <c r="H196" s="25" t="s">
        <v>163</v>
      </c>
      <c r="I196" s="25" t="s">
        <v>74</v>
      </c>
      <c r="J196" s="22">
        <v>320000</v>
      </c>
      <c r="K196" s="22">
        <v>320000</v>
      </c>
      <c r="L196" s="14">
        <f t="shared" si="59"/>
        <v>0</v>
      </c>
      <c r="M196" s="22">
        <v>27419.5</v>
      </c>
      <c r="N196" s="22"/>
      <c r="O196" s="22"/>
      <c r="P196" s="22"/>
      <c r="Q196" s="22">
        <f t="shared" si="66"/>
        <v>320000</v>
      </c>
      <c r="R196" s="19">
        <v>328300</v>
      </c>
      <c r="S196" s="22">
        <v>328300</v>
      </c>
      <c r="T196" s="22">
        <f t="shared" si="60"/>
        <v>0</v>
      </c>
      <c r="U196" s="22"/>
      <c r="V196" s="22"/>
      <c r="W196" s="22">
        <f t="shared" si="67"/>
        <v>328300</v>
      </c>
      <c r="X196" s="22">
        <v>349639.5</v>
      </c>
      <c r="Y196" s="22">
        <v>383960.5</v>
      </c>
      <c r="Z196" s="22"/>
      <c r="AA196" s="19">
        <f t="shared" si="68"/>
        <v>733600</v>
      </c>
    </row>
    <row r="197" spans="1:27" s="15" customFormat="1" ht="15.75" hidden="1">
      <c r="A197" s="24" t="s">
        <v>36</v>
      </c>
      <c r="B197" s="25" t="s">
        <v>13</v>
      </c>
      <c r="C197" s="25" t="s">
        <v>14</v>
      </c>
      <c r="D197" s="25" t="s">
        <v>41</v>
      </c>
      <c r="E197" s="25" t="s">
        <v>149</v>
      </c>
      <c r="F197" s="25" t="s">
        <v>162</v>
      </c>
      <c r="G197" s="25" t="s">
        <v>133</v>
      </c>
      <c r="H197" s="25" t="s">
        <v>163</v>
      </c>
      <c r="I197" s="25" t="s">
        <v>37</v>
      </c>
      <c r="J197" s="22">
        <v>320000</v>
      </c>
      <c r="K197" s="22">
        <f>K194</f>
        <v>320000</v>
      </c>
      <c r="L197" s="14">
        <f t="shared" si="59"/>
        <v>0</v>
      </c>
      <c r="M197" s="22">
        <f>M194</f>
        <v>27419.5</v>
      </c>
      <c r="N197" s="22">
        <f>N194</f>
        <v>0</v>
      </c>
      <c r="O197" s="22"/>
      <c r="P197" s="22">
        <f>P194</f>
        <v>0</v>
      </c>
      <c r="Q197" s="22">
        <f t="shared" si="66"/>
        <v>320000</v>
      </c>
      <c r="R197" s="19">
        <v>328300</v>
      </c>
      <c r="S197" s="22">
        <f>S194</f>
        <v>328300</v>
      </c>
      <c r="T197" s="22">
        <f t="shared" si="60"/>
        <v>0</v>
      </c>
      <c r="U197" s="22">
        <f>U194</f>
        <v>0</v>
      </c>
      <c r="V197" s="22"/>
      <c r="W197" s="22">
        <f t="shared" si="67"/>
        <v>328300</v>
      </c>
      <c r="X197" s="22">
        <f>X194</f>
        <v>349639.5</v>
      </c>
      <c r="Y197" s="22">
        <f>Y194</f>
        <v>383960.5</v>
      </c>
      <c r="Z197" s="22"/>
      <c r="AA197" s="19">
        <f t="shared" si="68"/>
        <v>733600</v>
      </c>
    </row>
    <row r="198" spans="1:27" s="15" customFormat="1" ht="63" hidden="1">
      <c r="A198" s="24" t="s">
        <v>70</v>
      </c>
      <c r="B198" s="25" t="s">
        <v>13</v>
      </c>
      <c r="C198" s="25" t="s">
        <v>14</v>
      </c>
      <c r="D198" s="25" t="s">
        <v>41</v>
      </c>
      <c r="E198" s="25" t="s">
        <v>149</v>
      </c>
      <c r="F198" s="25" t="s">
        <v>162</v>
      </c>
      <c r="G198" s="25" t="s">
        <v>71</v>
      </c>
      <c r="H198" s="25"/>
      <c r="I198" s="25"/>
      <c r="J198" s="22">
        <v>740500</v>
      </c>
      <c r="K198" s="22">
        <f t="shared" ref="K198:P199" si="83">K199</f>
        <v>740500</v>
      </c>
      <c r="L198" s="14">
        <f t="shared" si="59"/>
        <v>0</v>
      </c>
      <c r="M198" s="22">
        <f t="shared" si="83"/>
        <v>63450.5</v>
      </c>
      <c r="N198" s="22">
        <f t="shared" si="83"/>
        <v>0</v>
      </c>
      <c r="O198" s="22"/>
      <c r="P198" s="22">
        <f t="shared" si="83"/>
        <v>0</v>
      </c>
      <c r="Q198" s="22">
        <f t="shared" si="66"/>
        <v>740500</v>
      </c>
      <c r="R198" s="19">
        <v>740500</v>
      </c>
      <c r="S198" s="22">
        <f>S199</f>
        <v>740500</v>
      </c>
      <c r="T198" s="22">
        <f t="shared" si="60"/>
        <v>0</v>
      </c>
      <c r="U198" s="22">
        <f>U199</f>
        <v>0</v>
      </c>
      <c r="V198" s="22"/>
      <c r="W198" s="22">
        <f t="shared" si="67"/>
        <v>740500</v>
      </c>
      <c r="X198" s="22">
        <f t="shared" ref="X198:Y201" si="84">X199</f>
        <v>788632.5</v>
      </c>
      <c r="Y198" s="22">
        <f t="shared" si="84"/>
        <v>43467.5</v>
      </c>
      <c r="Z198" s="22"/>
      <c r="AA198" s="19">
        <f t="shared" si="68"/>
        <v>832100</v>
      </c>
    </row>
    <row r="199" spans="1:27" s="15" customFormat="1" ht="110.25" hidden="1">
      <c r="A199" s="24" t="s">
        <v>164</v>
      </c>
      <c r="B199" s="25" t="s">
        <v>13</v>
      </c>
      <c r="C199" s="25" t="s">
        <v>14</v>
      </c>
      <c r="D199" s="25" t="s">
        <v>41</v>
      </c>
      <c r="E199" s="25" t="s">
        <v>149</v>
      </c>
      <c r="F199" s="25" t="s">
        <v>162</v>
      </c>
      <c r="G199" s="25" t="s">
        <v>71</v>
      </c>
      <c r="H199" s="25" t="s">
        <v>72</v>
      </c>
      <c r="I199" s="25"/>
      <c r="J199" s="22">
        <v>740500</v>
      </c>
      <c r="K199" s="22">
        <f t="shared" si="83"/>
        <v>740500</v>
      </c>
      <c r="L199" s="14">
        <f t="shared" si="59"/>
        <v>0</v>
      </c>
      <c r="M199" s="22">
        <f t="shared" si="83"/>
        <v>63450.5</v>
      </c>
      <c r="N199" s="22">
        <f t="shared" si="83"/>
        <v>0</v>
      </c>
      <c r="O199" s="22"/>
      <c r="P199" s="22">
        <f t="shared" si="83"/>
        <v>0</v>
      </c>
      <c r="Q199" s="22">
        <f t="shared" si="66"/>
        <v>740500</v>
      </c>
      <c r="R199" s="19">
        <v>0</v>
      </c>
      <c r="S199" s="22">
        <f>S200</f>
        <v>740500</v>
      </c>
      <c r="T199" s="22">
        <f t="shared" si="60"/>
        <v>740500</v>
      </c>
      <c r="U199" s="22">
        <f>U200</f>
        <v>0</v>
      </c>
      <c r="V199" s="22"/>
      <c r="W199" s="22">
        <f t="shared" si="67"/>
        <v>740500</v>
      </c>
      <c r="X199" s="22">
        <f t="shared" si="84"/>
        <v>788632.5</v>
      </c>
      <c r="Y199" s="22">
        <f t="shared" si="84"/>
        <v>43467.5</v>
      </c>
      <c r="Z199" s="22"/>
      <c r="AA199" s="19">
        <f t="shared" si="68"/>
        <v>832100</v>
      </c>
    </row>
    <row r="200" spans="1:27" s="15" customFormat="1" ht="15.75" hidden="1">
      <c r="A200" s="24" t="s">
        <v>29</v>
      </c>
      <c r="B200" s="25" t="s">
        <v>13</v>
      </c>
      <c r="C200" s="25" t="s">
        <v>14</v>
      </c>
      <c r="D200" s="25" t="s">
        <v>41</v>
      </c>
      <c r="E200" s="25" t="s">
        <v>149</v>
      </c>
      <c r="F200" s="25" t="s">
        <v>162</v>
      </c>
      <c r="G200" s="25" t="s">
        <v>71</v>
      </c>
      <c r="H200" s="25" t="s">
        <v>72</v>
      </c>
      <c r="I200" s="25" t="s">
        <v>31</v>
      </c>
      <c r="J200" s="22">
        <v>740500</v>
      </c>
      <c r="K200" s="22">
        <f>K201</f>
        <v>740500</v>
      </c>
      <c r="L200" s="14">
        <f t="shared" si="59"/>
        <v>0</v>
      </c>
      <c r="M200" s="22">
        <f>M201</f>
        <v>63450.5</v>
      </c>
      <c r="N200" s="22">
        <f>N201</f>
        <v>0</v>
      </c>
      <c r="O200" s="22"/>
      <c r="P200" s="22">
        <f>P201</f>
        <v>0</v>
      </c>
      <c r="Q200" s="22">
        <f t="shared" si="66"/>
        <v>740500</v>
      </c>
      <c r="R200" s="19">
        <v>740500</v>
      </c>
      <c r="S200" s="22">
        <f>S201</f>
        <v>740500</v>
      </c>
      <c r="T200" s="22">
        <f t="shared" si="60"/>
        <v>0</v>
      </c>
      <c r="U200" s="22">
        <f>U201</f>
        <v>0</v>
      </c>
      <c r="V200" s="22"/>
      <c r="W200" s="22">
        <f t="shared" si="67"/>
        <v>740500</v>
      </c>
      <c r="X200" s="22">
        <f t="shared" si="84"/>
        <v>788632.5</v>
      </c>
      <c r="Y200" s="22">
        <f t="shared" si="84"/>
        <v>43467.5</v>
      </c>
      <c r="Z200" s="22"/>
      <c r="AA200" s="19">
        <f t="shared" si="68"/>
        <v>832100</v>
      </c>
    </row>
    <row r="201" spans="1:27" s="15" customFormat="1" ht="31.5" hidden="1">
      <c r="A201" s="24" t="s">
        <v>32</v>
      </c>
      <c r="B201" s="25" t="s">
        <v>13</v>
      </c>
      <c r="C201" s="25" t="s">
        <v>14</v>
      </c>
      <c r="D201" s="25" t="s">
        <v>41</v>
      </c>
      <c r="E201" s="25" t="s">
        <v>149</v>
      </c>
      <c r="F201" s="25" t="s">
        <v>162</v>
      </c>
      <c r="G201" s="25" t="s">
        <v>71</v>
      </c>
      <c r="H201" s="25" t="s">
        <v>72</v>
      </c>
      <c r="I201" s="25" t="s">
        <v>33</v>
      </c>
      <c r="J201" s="22">
        <v>740500</v>
      </c>
      <c r="K201" s="22">
        <f>K202</f>
        <v>740500</v>
      </c>
      <c r="L201" s="14">
        <f t="shared" si="59"/>
        <v>0</v>
      </c>
      <c r="M201" s="22">
        <f>M202</f>
        <v>63450.5</v>
      </c>
      <c r="N201" s="22">
        <f>N202</f>
        <v>0</v>
      </c>
      <c r="O201" s="22"/>
      <c r="P201" s="22">
        <f>P202</f>
        <v>0</v>
      </c>
      <c r="Q201" s="22">
        <f t="shared" si="66"/>
        <v>740500</v>
      </c>
      <c r="R201" s="19">
        <v>740500</v>
      </c>
      <c r="S201" s="22">
        <f>S202</f>
        <v>740500</v>
      </c>
      <c r="T201" s="22">
        <f t="shared" si="60"/>
        <v>0</v>
      </c>
      <c r="U201" s="22">
        <f>U202</f>
        <v>0</v>
      </c>
      <c r="V201" s="22"/>
      <c r="W201" s="22">
        <f t="shared" si="67"/>
        <v>740500</v>
      </c>
      <c r="X201" s="22">
        <f t="shared" si="84"/>
        <v>788632.5</v>
      </c>
      <c r="Y201" s="22">
        <f t="shared" si="84"/>
        <v>43467.5</v>
      </c>
      <c r="Z201" s="22"/>
      <c r="AA201" s="19">
        <f t="shared" si="68"/>
        <v>832100</v>
      </c>
    </row>
    <row r="202" spans="1:27" s="15" customFormat="1" ht="47.25" hidden="1">
      <c r="A202" s="24" t="s">
        <v>73</v>
      </c>
      <c r="B202" s="25" t="s">
        <v>13</v>
      </c>
      <c r="C202" s="25" t="s">
        <v>14</v>
      </c>
      <c r="D202" s="25" t="s">
        <v>41</v>
      </c>
      <c r="E202" s="25" t="s">
        <v>149</v>
      </c>
      <c r="F202" s="25" t="s">
        <v>162</v>
      </c>
      <c r="G202" s="25" t="s">
        <v>71</v>
      </c>
      <c r="H202" s="25" t="s">
        <v>72</v>
      </c>
      <c r="I202" s="25" t="s">
        <v>74</v>
      </c>
      <c r="J202" s="22">
        <v>740500</v>
      </c>
      <c r="K202" s="22">
        <v>740500</v>
      </c>
      <c r="L202" s="14">
        <f t="shared" si="59"/>
        <v>0</v>
      </c>
      <c r="M202" s="22">
        <v>63450.5</v>
      </c>
      <c r="N202" s="22"/>
      <c r="O202" s="22"/>
      <c r="P202" s="22"/>
      <c r="Q202" s="22">
        <f t="shared" si="66"/>
        <v>740500</v>
      </c>
      <c r="R202" s="19">
        <v>740500</v>
      </c>
      <c r="S202" s="22">
        <v>740500</v>
      </c>
      <c r="T202" s="22">
        <f t="shared" si="60"/>
        <v>0</v>
      </c>
      <c r="U202" s="22"/>
      <c r="V202" s="22"/>
      <c r="W202" s="22">
        <f t="shared" si="67"/>
        <v>740500</v>
      </c>
      <c r="X202" s="22">
        <v>788632.5</v>
      </c>
      <c r="Y202" s="22">
        <v>43467.5</v>
      </c>
      <c r="Z202" s="22"/>
      <c r="AA202" s="19">
        <f t="shared" si="68"/>
        <v>832100</v>
      </c>
    </row>
    <row r="203" spans="1:27" s="15" customFormat="1" ht="15.75" hidden="1">
      <c r="A203" s="24" t="s">
        <v>36</v>
      </c>
      <c r="B203" s="25" t="s">
        <v>13</v>
      </c>
      <c r="C203" s="25" t="s">
        <v>14</v>
      </c>
      <c r="D203" s="25" t="s">
        <v>41</v>
      </c>
      <c r="E203" s="25" t="s">
        <v>149</v>
      </c>
      <c r="F203" s="25" t="s">
        <v>162</v>
      </c>
      <c r="G203" s="25" t="s">
        <v>71</v>
      </c>
      <c r="H203" s="25" t="s">
        <v>72</v>
      </c>
      <c r="I203" s="25" t="s">
        <v>37</v>
      </c>
      <c r="J203" s="22">
        <v>740500</v>
      </c>
      <c r="K203" s="22">
        <f>K198</f>
        <v>740500</v>
      </c>
      <c r="L203" s="14">
        <f t="shared" ref="L203:L266" si="85">K203-J203</f>
        <v>0</v>
      </c>
      <c r="M203" s="22">
        <f>M198</f>
        <v>63450.5</v>
      </c>
      <c r="N203" s="22">
        <f>N198</f>
        <v>0</v>
      </c>
      <c r="O203" s="22"/>
      <c r="P203" s="22">
        <f>P198</f>
        <v>0</v>
      </c>
      <c r="Q203" s="22">
        <f t="shared" si="66"/>
        <v>740500</v>
      </c>
      <c r="R203" s="19">
        <v>740500</v>
      </c>
      <c r="S203" s="22">
        <f>S198</f>
        <v>740500</v>
      </c>
      <c r="T203" s="22">
        <f t="shared" ref="T203:T266" si="86">S203-R203</f>
        <v>0</v>
      </c>
      <c r="U203" s="22">
        <f>U198</f>
        <v>0</v>
      </c>
      <c r="V203" s="22"/>
      <c r="W203" s="22">
        <f t="shared" si="67"/>
        <v>740500</v>
      </c>
      <c r="X203" s="22">
        <f>X198</f>
        <v>788632.5</v>
      </c>
      <c r="Y203" s="22">
        <f>Y198</f>
        <v>43467.5</v>
      </c>
      <c r="Z203" s="22"/>
      <c r="AA203" s="19">
        <f t="shared" si="68"/>
        <v>832100</v>
      </c>
    </row>
    <row r="204" spans="1:27" s="15" customFormat="1" ht="78.75">
      <c r="A204" s="24" t="s">
        <v>108</v>
      </c>
      <c r="B204" s="25" t="s">
        <v>13</v>
      </c>
      <c r="C204" s="25" t="s">
        <v>14</v>
      </c>
      <c r="D204" s="25" t="s">
        <v>41</v>
      </c>
      <c r="E204" s="25" t="s">
        <v>149</v>
      </c>
      <c r="F204" s="25" t="s">
        <v>337</v>
      </c>
      <c r="G204" s="25"/>
      <c r="H204" s="25"/>
      <c r="I204" s="25"/>
      <c r="J204" s="22">
        <v>4846600</v>
      </c>
      <c r="K204" s="22">
        <f>K205+K212</f>
        <v>4841650</v>
      </c>
      <c r="L204" s="14">
        <f t="shared" si="85"/>
        <v>-4950</v>
      </c>
      <c r="M204" s="22">
        <f>M205+M212</f>
        <v>406802.9</v>
      </c>
      <c r="N204" s="22">
        <f>N205+N212</f>
        <v>78000</v>
      </c>
      <c r="O204" s="22"/>
      <c r="P204" s="22">
        <f>P205+P212</f>
        <v>0</v>
      </c>
      <c r="Q204" s="22">
        <v>5065504.9000000004</v>
      </c>
      <c r="R204" s="19">
        <v>5331160.4000000004</v>
      </c>
      <c r="S204" s="22">
        <f>S205+S212</f>
        <v>5326210.4000000004</v>
      </c>
      <c r="T204" s="22">
        <f t="shared" si="86"/>
        <v>-4950</v>
      </c>
      <c r="U204" s="22">
        <f>U205+U212</f>
        <v>5900</v>
      </c>
      <c r="V204" s="22"/>
      <c r="W204" s="22">
        <v>8724707.6999999993</v>
      </c>
      <c r="X204" s="22">
        <f>X205+X212</f>
        <v>5672735.7999999998</v>
      </c>
      <c r="Y204" s="22">
        <f>Y205+Y212</f>
        <v>3885605</v>
      </c>
      <c r="Z204" s="22"/>
      <c r="AA204" s="19"/>
    </row>
    <row r="205" spans="1:27" s="15" customFormat="1" ht="31.5" hidden="1">
      <c r="A205" s="24" t="s">
        <v>46</v>
      </c>
      <c r="B205" s="25" t="s">
        <v>13</v>
      </c>
      <c r="C205" s="25" t="s">
        <v>14</v>
      </c>
      <c r="D205" s="25" t="s">
        <v>41</v>
      </c>
      <c r="E205" s="25" t="s">
        <v>149</v>
      </c>
      <c r="F205" s="25" t="s">
        <v>109</v>
      </c>
      <c r="G205" s="25" t="s">
        <v>31</v>
      </c>
      <c r="H205" s="25"/>
      <c r="I205" s="25"/>
      <c r="J205" s="22">
        <v>99000</v>
      </c>
      <c r="K205" s="22">
        <f>K206</f>
        <v>94050</v>
      </c>
      <c r="L205" s="14">
        <f t="shared" si="85"/>
        <v>-4950</v>
      </c>
      <c r="M205" s="22">
        <f>M206</f>
        <v>0</v>
      </c>
      <c r="N205" s="22">
        <f>N206</f>
        <v>78000</v>
      </c>
      <c r="O205" s="22"/>
      <c r="P205" s="22">
        <f>P206</f>
        <v>0</v>
      </c>
      <c r="Q205" s="22">
        <f t="shared" si="66"/>
        <v>172050</v>
      </c>
      <c r="R205" s="19">
        <v>99000</v>
      </c>
      <c r="S205" s="22">
        <f>S206</f>
        <v>94050</v>
      </c>
      <c r="T205" s="22">
        <f t="shared" si="86"/>
        <v>-4950</v>
      </c>
      <c r="U205" s="22">
        <f>U206</f>
        <v>80000</v>
      </c>
      <c r="V205" s="22"/>
      <c r="W205" s="22">
        <f t="shared" si="67"/>
        <v>174050</v>
      </c>
      <c r="X205" s="22">
        <f>X206</f>
        <v>100485</v>
      </c>
      <c r="Y205" s="22">
        <f>Y206</f>
        <v>78155</v>
      </c>
      <c r="Z205" s="22"/>
      <c r="AA205" s="19">
        <f t="shared" si="68"/>
        <v>178640</v>
      </c>
    </row>
    <row r="206" spans="1:27" s="15" customFormat="1" ht="31.5" hidden="1">
      <c r="A206" s="24" t="s">
        <v>47</v>
      </c>
      <c r="B206" s="25" t="s">
        <v>13</v>
      </c>
      <c r="C206" s="25" t="s">
        <v>14</v>
      </c>
      <c r="D206" s="25" t="s">
        <v>41</v>
      </c>
      <c r="E206" s="25" t="s">
        <v>149</v>
      </c>
      <c r="F206" s="25" t="s">
        <v>109</v>
      </c>
      <c r="G206" s="25" t="s">
        <v>48</v>
      </c>
      <c r="H206" s="25"/>
      <c r="I206" s="25"/>
      <c r="J206" s="22">
        <v>99000</v>
      </c>
      <c r="K206" s="22">
        <f>K207</f>
        <v>94050</v>
      </c>
      <c r="L206" s="14">
        <f t="shared" si="85"/>
        <v>-4950</v>
      </c>
      <c r="M206" s="22">
        <f>M207</f>
        <v>0</v>
      </c>
      <c r="N206" s="22">
        <f>N207</f>
        <v>78000</v>
      </c>
      <c r="O206" s="22"/>
      <c r="P206" s="22">
        <f>P207</f>
        <v>0</v>
      </c>
      <c r="Q206" s="22">
        <f t="shared" si="66"/>
        <v>172050</v>
      </c>
      <c r="R206" s="19">
        <v>99000</v>
      </c>
      <c r="S206" s="22">
        <f>S207</f>
        <v>94050</v>
      </c>
      <c r="T206" s="22">
        <f t="shared" si="86"/>
        <v>-4950</v>
      </c>
      <c r="U206" s="22">
        <f>U207</f>
        <v>80000</v>
      </c>
      <c r="V206" s="22"/>
      <c r="W206" s="22">
        <f t="shared" si="67"/>
        <v>174050</v>
      </c>
      <c r="X206" s="22">
        <f>X207</f>
        <v>100485</v>
      </c>
      <c r="Y206" s="22">
        <f>Y207</f>
        <v>78155</v>
      </c>
      <c r="Z206" s="22"/>
      <c r="AA206" s="19">
        <f t="shared" si="68"/>
        <v>178640</v>
      </c>
    </row>
    <row r="207" spans="1:27" s="15" customFormat="1" ht="31.5" hidden="1">
      <c r="A207" s="24" t="s">
        <v>64</v>
      </c>
      <c r="B207" s="25" t="s">
        <v>13</v>
      </c>
      <c r="C207" s="25" t="s">
        <v>14</v>
      </c>
      <c r="D207" s="25" t="s">
        <v>41</v>
      </c>
      <c r="E207" s="25" t="s">
        <v>149</v>
      </c>
      <c r="F207" s="25" t="s">
        <v>109</v>
      </c>
      <c r="G207" s="25" t="s">
        <v>65</v>
      </c>
      <c r="H207" s="25"/>
      <c r="I207" s="25"/>
      <c r="J207" s="22">
        <v>99000</v>
      </c>
      <c r="K207" s="22">
        <f>K211</f>
        <v>94050</v>
      </c>
      <c r="L207" s="14">
        <f t="shared" si="85"/>
        <v>-4950</v>
      </c>
      <c r="M207" s="22">
        <f>M211</f>
        <v>0</v>
      </c>
      <c r="N207" s="22">
        <f>N211</f>
        <v>78000</v>
      </c>
      <c r="O207" s="22"/>
      <c r="P207" s="22">
        <f>P211</f>
        <v>0</v>
      </c>
      <c r="Q207" s="22">
        <f t="shared" si="66"/>
        <v>172050</v>
      </c>
      <c r="R207" s="19">
        <v>99000</v>
      </c>
      <c r="S207" s="22">
        <f>S211</f>
        <v>94050</v>
      </c>
      <c r="T207" s="22">
        <f t="shared" si="86"/>
        <v>-4950</v>
      </c>
      <c r="U207" s="22">
        <f>U211</f>
        <v>80000</v>
      </c>
      <c r="V207" s="22"/>
      <c r="W207" s="22">
        <f t="shared" si="67"/>
        <v>174050</v>
      </c>
      <c r="X207" s="22">
        <f>X211</f>
        <v>100485</v>
      </c>
      <c r="Y207" s="22">
        <f>Y211</f>
        <v>78155</v>
      </c>
      <c r="Z207" s="22"/>
      <c r="AA207" s="19">
        <f t="shared" si="68"/>
        <v>178640</v>
      </c>
    </row>
    <row r="208" spans="1:27" s="15" customFormat="1" ht="15.75" hidden="1">
      <c r="A208" s="24" t="s">
        <v>29</v>
      </c>
      <c r="B208" s="25" t="s">
        <v>13</v>
      </c>
      <c r="C208" s="25" t="s">
        <v>14</v>
      </c>
      <c r="D208" s="25" t="s">
        <v>41</v>
      </c>
      <c r="E208" s="25" t="s">
        <v>149</v>
      </c>
      <c r="F208" s="25" t="s">
        <v>109</v>
      </c>
      <c r="G208" s="25" t="s">
        <v>65</v>
      </c>
      <c r="H208" s="25" t="s">
        <v>51</v>
      </c>
      <c r="I208" s="25" t="s">
        <v>31</v>
      </c>
      <c r="J208" s="22">
        <v>99000</v>
      </c>
      <c r="K208" s="22">
        <f>K209</f>
        <v>94050</v>
      </c>
      <c r="L208" s="14">
        <f t="shared" si="85"/>
        <v>-4950</v>
      </c>
      <c r="M208" s="22">
        <f>M209</f>
        <v>0</v>
      </c>
      <c r="N208" s="22">
        <f>N209</f>
        <v>78000</v>
      </c>
      <c r="O208" s="22"/>
      <c r="P208" s="22">
        <f>P209</f>
        <v>0</v>
      </c>
      <c r="Q208" s="22">
        <f t="shared" si="66"/>
        <v>172050</v>
      </c>
      <c r="R208" s="19">
        <v>99000</v>
      </c>
      <c r="S208" s="22">
        <f>S209</f>
        <v>94050</v>
      </c>
      <c r="T208" s="22">
        <f t="shared" si="86"/>
        <v>-4950</v>
      </c>
      <c r="U208" s="22">
        <f>U209</f>
        <v>80000</v>
      </c>
      <c r="V208" s="22"/>
      <c r="W208" s="22">
        <f t="shared" si="67"/>
        <v>174050</v>
      </c>
      <c r="X208" s="22">
        <f>X209</f>
        <v>100485</v>
      </c>
      <c r="Y208" s="22">
        <f>Y209</f>
        <v>78155</v>
      </c>
      <c r="Z208" s="22"/>
      <c r="AA208" s="19">
        <f t="shared" si="68"/>
        <v>178640</v>
      </c>
    </row>
    <row r="209" spans="1:27" s="15" customFormat="1" ht="15.75" hidden="1">
      <c r="A209" s="24" t="s">
        <v>52</v>
      </c>
      <c r="B209" s="25" t="s">
        <v>13</v>
      </c>
      <c r="C209" s="25" t="s">
        <v>14</v>
      </c>
      <c r="D209" s="25" t="s">
        <v>41</v>
      </c>
      <c r="E209" s="25" t="s">
        <v>149</v>
      </c>
      <c r="F209" s="25" t="s">
        <v>109</v>
      </c>
      <c r="G209" s="25" t="s">
        <v>65</v>
      </c>
      <c r="H209" s="25" t="s">
        <v>51</v>
      </c>
      <c r="I209" s="25" t="s">
        <v>53</v>
      </c>
      <c r="J209" s="22">
        <v>99000</v>
      </c>
      <c r="K209" s="22">
        <f>K210</f>
        <v>94050</v>
      </c>
      <c r="L209" s="14">
        <f t="shared" si="85"/>
        <v>-4950</v>
      </c>
      <c r="M209" s="22">
        <f>M210</f>
        <v>0</v>
      </c>
      <c r="N209" s="22">
        <f>N210</f>
        <v>78000</v>
      </c>
      <c r="O209" s="22"/>
      <c r="P209" s="22">
        <f>P210</f>
        <v>0</v>
      </c>
      <c r="Q209" s="22">
        <f t="shared" si="66"/>
        <v>172050</v>
      </c>
      <c r="R209" s="19">
        <v>99000</v>
      </c>
      <c r="S209" s="22">
        <f>S210</f>
        <v>94050</v>
      </c>
      <c r="T209" s="22">
        <f t="shared" si="86"/>
        <v>-4950</v>
      </c>
      <c r="U209" s="22">
        <f>U210</f>
        <v>80000</v>
      </c>
      <c r="V209" s="22"/>
      <c r="W209" s="22">
        <f t="shared" si="67"/>
        <v>174050</v>
      </c>
      <c r="X209" s="22">
        <f>X210</f>
        <v>100485</v>
      </c>
      <c r="Y209" s="22">
        <f>Y210</f>
        <v>78155</v>
      </c>
      <c r="Z209" s="22"/>
      <c r="AA209" s="19">
        <f t="shared" si="68"/>
        <v>178640</v>
      </c>
    </row>
    <row r="210" spans="1:27" s="15" customFormat="1" ht="15.75" hidden="1">
      <c r="A210" s="24" t="s">
        <v>54</v>
      </c>
      <c r="B210" s="25" t="s">
        <v>13</v>
      </c>
      <c r="C210" s="25" t="s">
        <v>14</v>
      </c>
      <c r="D210" s="25" t="s">
        <v>41</v>
      </c>
      <c r="E210" s="25" t="s">
        <v>149</v>
      </c>
      <c r="F210" s="25" t="s">
        <v>109</v>
      </c>
      <c r="G210" s="25" t="s">
        <v>65</v>
      </c>
      <c r="H210" s="25" t="s">
        <v>51</v>
      </c>
      <c r="I210" s="25" t="s">
        <v>55</v>
      </c>
      <c r="J210" s="22">
        <v>99000</v>
      </c>
      <c r="K210" s="22">
        <v>94050</v>
      </c>
      <c r="L210" s="14">
        <f t="shared" si="85"/>
        <v>-4950</v>
      </c>
      <c r="M210" s="22"/>
      <c r="N210" s="22">
        <v>78000</v>
      </c>
      <c r="O210" s="22"/>
      <c r="P210" s="22"/>
      <c r="Q210" s="22">
        <f t="shared" si="66"/>
        <v>172050</v>
      </c>
      <c r="R210" s="19">
        <v>99000</v>
      </c>
      <c r="S210" s="22">
        <v>94050</v>
      </c>
      <c r="T210" s="22">
        <f t="shared" si="86"/>
        <v>-4950</v>
      </c>
      <c r="U210" s="22">
        <v>80000</v>
      </c>
      <c r="V210" s="22"/>
      <c r="W210" s="22">
        <f t="shared" si="67"/>
        <v>174050</v>
      </c>
      <c r="X210" s="22">
        <v>100485</v>
      </c>
      <c r="Y210" s="22">
        <v>78155</v>
      </c>
      <c r="Z210" s="22"/>
      <c r="AA210" s="19">
        <f t="shared" si="68"/>
        <v>178640</v>
      </c>
    </row>
    <row r="211" spans="1:27" s="15" customFormat="1" ht="15.75" hidden="1">
      <c r="A211" s="24" t="s">
        <v>36</v>
      </c>
      <c r="B211" s="25" t="s">
        <v>13</v>
      </c>
      <c r="C211" s="25" t="s">
        <v>14</v>
      </c>
      <c r="D211" s="25" t="s">
        <v>41</v>
      </c>
      <c r="E211" s="25" t="s">
        <v>149</v>
      </c>
      <c r="F211" s="25" t="s">
        <v>109</v>
      </c>
      <c r="G211" s="25" t="s">
        <v>65</v>
      </c>
      <c r="H211" s="25" t="s">
        <v>51</v>
      </c>
      <c r="I211" s="25" t="s">
        <v>37</v>
      </c>
      <c r="J211" s="22">
        <v>99000</v>
      </c>
      <c r="K211" s="22">
        <f>K208</f>
        <v>94050</v>
      </c>
      <c r="L211" s="14">
        <f t="shared" si="85"/>
        <v>-4950</v>
      </c>
      <c r="M211" s="22">
        <f>M208</f>
        <v>0</v>
      </c>
      <c r="N211" s="22">
        <f>N208</f>
        <v>78000</v>
      </c>
      <c r="O211" s="22"/>
      <c r="P211" s="22">
        <f>P208</f>
        <v>0</v>
      </c>
      <c r="Q211" s="22">
        <f t="shared" si="66"/>
        <v>172050</v>
      </c>
      <c r="R211" s="19">
        <v>99000</v>
      </c>
      <c r="S211" s="22">
        <f>S208</f>
        <v>94050</v>
      </c>
      <c r="T211" s="22">
        <f t="shared" si="86"/>
        <v>-4950</v>
      </c>
      <c r="U211" s="22">
        <f>U208</f>
        <v>80000</v>
      </c>
      <c r="V211" s="22"/>
      <c r="W211" s="22">
        <f t="shared" si="67"/>
        <v>174050</v>
      </c>
      <c r="X211" s="22">
        <f>X208</f>
        <v>100485</v>
      </c>
      <c r="Y211" s="22">
        <f>Y208</f>
        <v>78155</v>
      </c>
      <c r="Z211" s="22"/>
      <c r="AA211" s="19">
        <f t="shared" si="68"/>
        <v>178640</v>
      </c>
    </row>
    <row r="212" spans="1:27" s="15" customFormat="1" ht="15.75" hidden="1">
      <c r="A212" s="24" t="s">
        <v>66</v>
      </c>
      <c r="B212" s="25" t="s">
        <v>13</v>
      </c>
      <c r="C212" s="25" t="s">
        <v>14</v>
      </c>
      <c r="D212" s="25" t="s">
        <v>41</v>
      </c>
      <c r="E212" s="25" t="s">
        <v>149</v>
      </c>
      <c r="F212" s="25" t="s">
        <v>109</v>
      </c>
      <c r="G212" s="25" t="s">
        <v>67</v>
      </c>
      <c r="H212" s="25"/>
      <c r="I212" s="25"/>
      <c r="J212" s="22">
        <v>4747600</v>
      </c>
      <c r="K212" s="22">
        <f>K213</f>
        <v>4747600</v>
      </c>
      <c r="L212" s="14">
        <f t="shared" si="85"/>
        <v>0</v>
      </c>
      <c r="M212" s="22">
        <f>M213</f>
        <v>406802.9</v>
      </c>
      <c r="N212" s="22">
        <f>N213</f>
        <v>0</v>
      </c>
      <c r="O212" s="22"/>
      <c r="P212" s="22">
        <f>P213</f>
        <v>0</v>
      </c>
      <c r="Q212" s="22">
        <f t="shared" ref="Q212:Q275" si="87">K212+N212</f>
        <v>4747600</v>
      </c>
      <c r="R212" s="19">
        <v>5232160.4000000004</v>
      </c>
      <c r="S212" s="22">
        <f>S213</f>
        <v>5232160.4000000004</v>
      </c>
      <c r="T212" s="22">
        <f t="shared" si="86"/>
        <v>0</v>
      </c>
      <c r="U212" s="22">
        <f>U213</f>
        <v>-74100</v>
      </c>
      <c r="V212" s="22"/>
      <c r="W212" s="22">
        <f t="shared" ref="W212:W275" si="88">S212+U212</f>
        <v>5158060.4000000004</v>
      </c>
      <c r="X212" s="22">
        <f>X213</f>
        <v>5572250.7999999998</v>
      </c>
      <c r="Y212" s="22">
        <f>Y213</f>
        <v>3807450</v>
      </c>
      <c r="Z212" s="22"/>
      <c r="AA212" s="19">
        <f t="shared" ref="AA212:AA275" si="89">X212+Y212</f>
        <v>9379700.8000000007</v>
      </c>
    </row>
    <row r="213" spans="1:27" s="15" customFormat="1" ht="15.75" hidden="1">
      <c r="A213" s="24" t="s">
        <v>68</v>
      </c>
      <c r="B213" s="25" t="s">
        <v>13</v>
      </c>
      <c r="C213" s="25" t="s">
        <v>14</v>
      </c>
      <c r="D213" s="25" t="s">
        <v>41</v>
      </c>
      <c r="E213" s="25" t="s">
        <v>149</v>
      </c>
      <c r="F213" s="25" t="s">
        <v>109</v>
      </c>
      <c r="G213" s="25" t="s">
        <v>69</v>
      </c>
      <c r="H213" s="25"/>
      <c r="I213" s="25"/>
      <c r="J213" s="22">
        <v>4747600</v>
      </c>
      <c r="K213" s="22">
        <f>K214</f>
        <v>4747600</v>
      </c>
      <c r="L213" s="14">
        <f t="shared" si="85"/>
        <v>0</v>
      </c>
      <c r="M213" s="22">
        <f>M214</f>
        <v>406802.9</v>
      </c>
      <c r="N213" s="22">
        <f>N214</f>
        <v>0</v>
      </c>
      <c r="O213" s="22"/>
      <c r="P213" s="22">
        <f>P214</f>
        <v>0</v>
      </c>
      <c r="Q213" s="22">
        <f t="shared" si="87"/>
        <v>4747600</v>
      </c>
      <c r="R213" s="19">
        <v>5232160.4000000004</v>
      </c>
      <c r="S213" s="22">
        <f>S214</f>
        <v>5232160.4000000004</v>
      </c>
      <c r="T213" s="22">
        <f t="shared" si="86"/>
        <v>0</v>
      </c>
      <c r="U213" s="22">
        <f>U214</f>
        <v>-74100</v>
      </c>
      <c r="V213" s="22"/>
      <c r="W213" s="22">
        <f t="shared" si="88"/>
        <v>5158060.4000000004</v>
      </c>
      <c r="X213" s="22">
        <f>X214</f>
        <v>5572250.7999999998</v>
      </c>
      <c r="Y213" s="22">
        <f>Y214</f>
        <v>3807450</v>
      </c>
      <c r="Z213" s="22"/>
      <c r="AA213" s="19">
        <f t="shared" si="89"/>
        <v>9379700.8000000007</v>
      </c>
    </row>
    <row r="214" spans="1:27" s="15" customFormat="1" ht="63" hidden="1">
      <c r="A214" s="24" t="s">
        <v>70</v>
      </c>
      <c r="B214" s="25" t="s">
        <v>13</v>
      </c>
      <c r="C214" s="25" t="s">
        <v>14</v>
      </c>
      <c r="D214" s="25" t="s">
        <v>41</v>
      </c>
      <c r="E214" s="25" t="s">
        <v>149</v>
      </c>
      <c r="F214" s="25" t="s">
        <v>109</v>
      </c>
      <c r="G214" s="25" t="s">
        <v>71</v>
      </c>
      <c r="H214" s="25"/>
      <c r="I214" s="25"/>
      <c r="J214" s="22">
        <v>4747600</v>
      </c>
      <c r="K214" s="22">
        <f>K218</f>
        <v>4747600</v>
      </c>
      <c r="L214" s="14">
        <f t="shared" si="85"/>
        <v>0</v>
      </c>
      <c r="M214" s="22">
        <f>M218</f>
        <v>406802.9</v>
      </c>
      <c r="N214" s="22">
        <f>N218</f>
        <v>0</v>
      </c>
      <c r="O214" s="22"/>
      <c r="P214" s="22">
        <f>P218</f>
        <v>0</v>
      </c>
      <c r="Q214" s="22">
        <f t="shared" si="87"/>
        <v>4747600</v>
      </c>
      <c r="R214" s="19">
        <v>5232160.4000000004</v>
      </c>
      <c r="S214" s="22">
        <f>S218</f>
        <v>5232160.4000000004</v>
      </c>
      <c r="T214" s="22">
        <f t="shared" si="86"/>
        <v>0</v>
      </c>
      <c r="U214" s="22">
        <f>U218</f>
        <v>-74100</v>
      </c>
      <c r="V214" s="22"/>
      <c r="W214" s="22">
        <f t="shared" si="88"/>
        <v>5158060.4000000004</v>
      </c>
      <c r="X214" s="22">
        <f>X218</f>
        <v>5572250.7999999998</v>
      </c>
      <c r="Y214" s="22">
        <f>Y218</f>
        <v>3807450</v>
      </c>
      <c r="Z214" s="22"/>
      <c r="AA214" s="19">
        <f t="shared" si="89"/>
        <v>9379700.8000000007</v>
      </c>
    </row>
    <row r="215" spans="1:27" s="15" customFormat="1" ht="15.75" hidden="1">
      <c r="A215" s="24" t="s">
        <v>29</v>
      </c>
      <c r="B215" s="25" t="s">
        <v>13</v>
      </c>
      <c r="C215" s="25" t="s">
        <v>14</v>
      </c>
      <c r="D215" s="25" t="s">
        <v>41</v>
      </c>
      <c r="E215" s="25" t="s">
        <v>149</v>
      </c>
      <c r="F215" s="25" t="s">
        <v>109</v>
      </c>
      <c r="G215" s="25" t="s">
        <v>71</v>
      </c>
      <c r="H215" s="25" t="s">
        <v>72</v>
      </c>
      <c r="I215" s="25" t="s">
        <v>31</v>
      </c>
      <c r="J215" s="22">
        <v>4747600</v>
      </c>
      <c r="K215" s="22">
        <f>K216</f>
        <v>4747600</v>
      </c>
      <c r="L215" s="14">
        <f t="shared" si="85"/>
        <v>0</v>
      </c>
      <c r="M215" s="22">
        <f>M216</f>
        <v>406802.9</v>
      </c>
      <c r="N215" s="22">
        <f>N216</f>
        <v>0</v>
      </c>
      <c r="O215" s="22"/>
      <c r="P215" s="22">
        <f>P216</f>
        <v>0</v>
      </c>
      <c r="Q215" s="22">
        <f t="shared" si="87"/>
        <v>4747600</v>
      </c>
      <c r="R215" s="19">
        <v>5232160.4000000004</v>
      </c>
      <c r="S215" s="22">
        <f>S216</f>
        <v>5232160.4000000004</v>
      </c>
      <c r="T215" s="22">
        <f t="shared" si="86"/>
        <v>0</v>
      </c>
      <c r="U215" s="22">
        <f>U216</f>
        <v>-74100</v>
      </c>
      <c r="V215" s="22"/>
      <c r="W215" s="22">
        <f t="shared" si="88"/>
        <v>5158060.4000000004</v>
      </c>
      <c r="X215" s="22">
        <f>X216</f>
        <v>5572250.7999999998</v>
      </c>
      <c r="Y215" s="22">
        <f>Y216</f>
        <v>3807450</v>
      </c>
      <c r="Z215" s="22"/>
      <c r="AA215" s="19">
        <f t="shared" si="89"/>
        <v>9379700.8000000007</v>
      </c>
    </row>
    <row r="216" spans="1:27" s="15" customFormat="1" ht="31.5" hidden="1">
      <c r="A216" s="24" t="s">
        <v>32</v>
      </c>
      <c r="B216" s="25" t="s">
        <v>13</v>
      </c>
      <c r="C216" s="25" t="s">
        <v>14</v>
      </c>
      <c r="D216" s="25" t="s">
        <v>41</v>
      </c>
      <c r="E216" s="25" t="s">
        <v>149</v>
      </c>
      <c r="F216" s="25" t="s">
        <v>109</v>
      </c>
      <c r="G216" s="25" t="s">
        <v>71</v>
      </c>
      <c r="H216" s="25" t="s">
        <v>72</v>
      </c>
      <c r="I216" s="25" t="s">
        <v>33</v>
      </c>
      <c r="J216" s="22">
        <v>4747600</v>
      </c>
      <c r="K216" s="22">
        <f>K217</f>
        <v>4747600</v>
      </c>
      <c r="L216" s="14">
        <f t="shared" si="85"/>
        <v>0</v>
      </c>
      <c r="M216" s="22">
        <f>M217</f>
        <v>406802.9</v>
      </c>
      <c r="N216" s="22">
        <f>N217</f>
        <v>0</v>
      </c>
      <c r="O216" s="22"/>
      <c r="P216" s="22">
        <f>P217</f>
        <v>0</v>
      </c>
      <c r="Q216" s="22">
        <f t="shared" si="87"/>
        <v>4747600</v>
      </c>
      <c r="R216" s="19">
        <v>5232160.4000000004</v>
      </c>
      <c r="S216" s="22">
        <f>S217</f>
        <v>5232160.4000000004</v>
      </c>
      <c r="T216" s="22">
        <f t="shared" si="86"/>
        <v>0</v>
      </c>
      <c r="U216" s="22">
        <f>U217</f>
        <v>-74100</v>
      </c>
      <c r="V216" s="22"/>
      <c r="W216" s="22">
        <f t="shared" si="88"/>
        <v>5158060.4000000004</v>
      </c>
      <c r="X216" s="22">
        <f>X217</f>
        <v>5572250.7999999998</v>
      </c>
      <c r="Y216" s="22">
        <f>Y217</f>
        <v>3807450</v>
      </c>
      <c r="Z216" s="22"/>
      <c r="AA216" s="19">
        <f t="shared" si="89"/>
        <v>9379700.8000000007</v>
      </c>
    </row>
    <row r="217" spans="1:27" s="15" customFormat="1" ht="47.25" hidden="1">
      <c r="A217" s="24" t="s">
        <v>73</v>
      </c>
      <c r="B217" s="25" t="s">
        <v>13</v>
      </c>
      <c r="C217" s="25" t="s">
        <v>14</v>
      </c>
      <c r="D217" s="25" t="s">
        <v>41</v>
      </c>
      <c r="E217" s="25" t="s">
        <v>149</v>
      </c>
      <c r="F217" s="25" t="s">
        <v>109</v>
      </c>
      <c r="G217" s="25" t="s">
        <v>71</v>
      </c>
      <c r="H217" s="25" t="s">
        <v>72</v>
      </c>
      <c r="I217" s="25" t="s">
        <v>74</v>
      </c>
      <c r="J217" s="22">
        <v>4747600</v>
      </c>
      <c r="K217" s="22">
        <v>4747600</v>
      </c>
      <c r="L217" s="14">
        <f t="shared" si="85"/>
        <v>0</v>
      </c>
      <c r="M217" s="22">
        <v>406802.9</v>
      </c>
      <c r="N217" s="22"/>
      <c r="O217" s="22"/>
      <c r="P217" s="22"/>
      <c r="Q217" s="22">
        <f t="shared" si="87"/>
        <v>4747600</v>
      </c>
      <c r="R217" s="19">
        <v>5232160.4000000004</v>
      </c>
      <c r="S217" s="22">
        <v>5232160.4000000004</v>
      </c>
      <c r="T217" s="22">
        <f t="shared" si="86"/>
        <v>0</v>
      </c>
      <c r="U217" s="22">
        <f>-80000+5900</f>
        <v>-74100</v>
      </c>
      <c r="V217" s="22"/>
      <c r="W217" s="22">
        <f t="shared" si="88"/>
        <v>5158060.4000000004</v>
      </c>
      <c r="X217" s="22">
        <v>5572250.7999999998</v>
      </c>
      <c r="Y217" s="22">
        <f>3747450+60000</f>
        <v>3807450</v>
      </c>
      <c r="Z217" s="22"/>
      <c r="AA217" s="19">
        <f t="shared" si="89"/>
        <v>9379700.8000000007</v>
      </c>
    </row>
    <row r="218" spans="1:27" s="15" customFormat="1" ht="15.75" hidden="1">
      <c r="A218" s="24" t="s">
        <v>36</v>
      </c>
      <c r="B218" s="25" t="s">
        <v>13</v>
      </c>
      <c r="C218" s="25" t="s">
        <v>14</v>
      </c>
      <c r="D218" s="25" t="s">
        <v>41</v>
      </c>
      <c r="E218" s="25" t="s">
        <v>149</v>
      </c>
      <c r="F218" s="25" t="s">
        <v>109</v>
      </c>
      <c r="G218" s="25" t="s">
        <v>71</v>
      </c>
      <c r="H218" s="25" t="s">
        <v>72</v>
      </c>
      <c r="I218" s="25" t="s">
        <v>37</v>
      </c>
      <c r="J218" s="22">
        <v>4747600</v>
      </c>
      <c r="K218" s="22">
        <f>K215</f>
        <v>4747600</v>
      </c>
      <c r="L218" s="14">
        <f t="shared" si="85"/>
        <v>0</v>
      </c>
      <c r="M218" s="22">
        <f>M215</f>
        <v>406802.9</v>
      </c>
      <c r="N218" s="22">
        <f>N215</f>
        <v>0</v>
      </c>
      <c r="O218" s="22"/>
      <c r="P218" s="22">
        <f>P215</f>
        <v>0</v>
      </c>
      <c r="Q218" s="22">
        <f t="shared" si="87"/>
        <v>4747600</v>
      </c>
      <c r="R218" s="19">
        <v>5232160.4000000004</v>
      </c>
      <c r="S218" s="22">
        <f>S215</f>
        <v>5232160.4000000004</v>
      </c>
      <c r="T218" s="22">
        <f t="shared" si="86"/>
        <v>0</v>
      </c>
      <c r="U218" s="22">
        <f>U215</f>
        <v>-74100</v>
      </c>
      <c r="V218" s="22"/>
      <c r="W218" s="22">
        <f t="shared" si="88"/>
        <v>5158060.4000000004</v>
      </c>
      <c r="X218" s="22">
        <f>X215</f>
        <v>5572250.7999999998</v>
      </c>
      <c r="Y218" s="22">
        <f>Y215</f>
        <v>3807450</v>
      </c>
      <c r="Z218" s="22"/>
      <c r="AA218" s="19">
        <f t="shared" si="89"/>
        <v>9379700.8000000007</v>
      </c>
    </row>
    <row r="219" spans="1:27" s="15" customFormat="1" ht="63" hidden="1">
      <c r="A219" s="24" t="s">
        <v>165</v>
      </c>
      <c r="B219" s="25" t="s">
        <v>13</v>
      </c>
      <c r="C219" s="25" t="s">
        <v>14</v>
      </c>
      <c r="D219" s="25" t="s">
        <v>41</v>
      </c>
      <c r="E219" s="25" t="s">
        <v>149</v>
      </c>
      <c r="F219" s="25" t="s">
        <v>166</v>
      </c>
      <c r="G219" s="25"/>
      <c r="H219" s="25"/>
      <c r="I219" s="25"/>
      <c r="J219" s="22">
        <v>0</v>
      </c>
      <c r="K219" s="22">
        <f t="shared" ref="K219:P222" si="90">K220</f>
        <v>0</v>
      </c>
      <c r="L219" s="14">
        <f t="shared" si="85"/>
        <v>0</v>
      </c>
      <c r="M219" s="22">
        <f t="shared" si="90"/>
        <v>0</v>
      </c>
      <c r="N219" s="22">
        <f t="shared" si="90"/>
        <v>0</v>
      </c>
      <c r="O219" s="22"/>
      <c r="P219" s="22">
        <f t="shared" si="90"/>
        <v>0</v>
      </c>
      <c r="Q219" s="22">
        <f t="shared" si="87"/>
        <v>0</v>
      </c>
      <c r="R219" s="19">
        <v>0</v>
      </c>
      <c r="S219" s="22">
        <f t="shared" ref="S219:U222" si="91">S220</f>
        <v>0</v>
      </c>
      <c r="T219" s="22">
        <f t="shared" si="86"/>
        <v>0</v>
      </c>
      <c r="U219" s="22">
        <f t="shared" si="91"/>
        <v>0</v>
      </c>
      <c r="V219" s="22"/>
      <c r="W219" s="22">
        <f t="shared" si="88"/>
        <v>0</v>
      </c>
      <c r="X219" s="22">
        <f t="shared" ref="X219:Y222" si="92">X220</f>
        <v>0</v>
      </c>
      <c r="Y219" s="22">
        <f t="shared" si="92"/>
        <v>0</v>
      </c>
      <c r="Z219" s="22"/>
      <c r="AA219" s="19">
        <f t="shared" si="89"/>
        <v>0</v>
      </c>
    </row>
    <row r="220" spans="1:27" s="15" customFormat="1" ht="15.75" hidden="1">
      <c r="A220" s="24" t="s">
        <v>66</v>
      </c>
      <c r="B220" s="25" t="s">
        <v>13</v>
      </c>
      <c r="C220" s="25" t="s">
        <v>14</v>
      </c>
      <c r="D220" s="25" t="s">
        <v>41</v>
      </c>
      <c r="E220" s="25" t="s">
        <v>149</v>
      </c>
      <c r="F220" s="25" t="s">
        <v>166</v>
      </c>
      <c r="G220" s="25" t="s">
        <v>67</v>
      </c>
      <c r="H220" s="25"/>
      <c r="I220" s="25"/>
      <c r="J220" s="22">
        <v>0</v>
      </c>
      <c r="K220" s="22">
        <f t="shared" si="90"/>
        <v>0</v>
      </c>
      <c r="L220" s="14">
        <f t="shared" si="85"/>
        <v>0</v>
      </c>
      <c r="M220" s="22">
        <f t="shared" si="90"/>
        <v>0</v>
      </c>
      <c r="N220" s="22">
        <f t="shared" si="90"/>
        <v>0</v>
      </c>
      <c r="O220" s="22"/>
      <c r="P220" s="22">
        <f t="shared" si="90"/>
        <v>0</v>
      </c>
      <c r="Q220" s="22">
        <f t="shared" si="87"/>
        <v>0</v>
      </c>
      <c r="R220" s="19">
        <v>0</v>
      </c>
      <c r="S220" s="22">
        <f t="shared" si="91"/>
        <v>0</v>
      </c>
      <c r="T220" s="22">
        <f t="shared" si="86"/>
        <v>0</v>
      </c>
      <c r="U220" s="22">
        <f t="shared" si="91"/>
        <v>0</v>
      </c>
      <c r="V220" s="22"/>
      <c r="W220" s="22">
        <f t="shared" si="88"/>
        <v>0</v>
      </c>
      <c r="X220" s="22">
        <f t="shared" si="92"/>
        <v>0</v>
      </c>
      <c r="Y220" s="22">
        <f t="shared" si="92"/>
        <v>0</v>
      </c>
      <c r="Z220" s="22"/>
      <c r="AA220" s="19">
        <f t="shared" si="89"/>
        <v>0</v>
      </c>
    </row>
    <row r="221" spans="1:27" s="15" customFormat="1" ht="15.75" hidden="1">
      <c r="A221" s="24" t="s">
        <v>68</v>
      </c>
      <c r="B221" s="25" t="s">
        <v>13</v>
      </c>
      <c r="C221" s="25" t="s">
        <v>14</v>
      </c>
      <c r="D221" s="25" t="s">
        <v>41</v>
      </c>
      <c r="E221" s="25" t="s">
        <v>149</v>
      </c>
      <c r="F221" s="25" t="s">
        <v>166</v>
      </c>
      <c r="G221" s="25" t="s">
        <v>69</v>
      </c>
      <c r="H221" s="25"/>
      <c r="I221" s="25"/>
      <c r="J221" s="22">
        <v>0</v>
      </c>
      <c r="K221" s="22">
        <f t="shared" si="90"/>
        <v>0</v>
      </c>
      <c r="L221" s="14">
        <f t="shared" si="85"/>
        <v>0</v>
      </c>
      <c r="M221" s="22">
        <f t="shared" si="90"/>
        <v>0</v>
      </c>
      <c r="N221" s="22">
        <f t="shared" si="90"/>
        <v>0</v>
      </c>
      <c r="O221" s="22"/>
      <c r="P221" s="22">
        <f t="shared" si="90"/>
        <v>0</v>
      </c>
      <c r="Q221" s="22">
        <f t="shared" si="87"/>
        <v>0</v>
      </c>
      <c r="R221" s="19">
        <v>0</v>
      </c>
      <c r="S221" s="22">
        <f t="shared" si="91"/>
        <v>0</v>
      </c>
      <c r="T221" s="22">
        <f t="shared" si="86"/>
        <v>0</v>
      </c>
      <c r="U221" s="22">
        <f t="shared" si="91"/>
        <v>0</v>
      </c>
      <c r="V221" s="22"/>
      <c r="W221" s="22">
        <f t="shared" si="88"/>
        <v>0</v>
      </c>
      <c r="X221" s="22">
        <f t="shared" si="92"/>
        <v>0</v>
      </c>
      <c r="Y221" s="22">
        <f t="shared" si="92"/>
        <v>0</v>
      </c>
      <c r="Z221" s="22"/>
      <c r="AA221" s="19">
        <f t="shared" si="89"/>
        <v>0</v>
      </c>
    </row>
    <row r="222" spans="1:27" s="15" customFormat="1" ht="63" hidden="1">
      <c r="A222" s="24" t="s">
        <v>70</v>
      </c>
      <c r="B222" s="25" t="s">
        <v>13</v>
      </c>
      <c r="C222" s="25" t="s">
        <v>14</v>
      </c>
      <c r="D222" s="25" t="s">
        <v>41</v>
      </c>
      <c r="E222" s="25" t="s">
        <v>149</v>
      </c>
      <c r="F222" s="25" t="s">
        <v>166</v>
      </c>
      <c r="G222" s="25" t="s">
        <v>71</v>
      </c>
      <c r="H222" s="25"/>
      <c r="I222" s="25"/>
      <c r="J222" s="22">
        <v>0</v>
      </c>
      <c r="K222" s="22">
        <f t="shared" si="90"/>
        <v>0</v>
      </c>
      <c r="L222" s="14">
        <f t="shared" si="85"/>
        <v>0</v>
      </c>
      <c r="M222" s="22">
        <f t="shared" si="90"/>
        <v>0</v>
      </c>
      <c r="N222" s="22">
        <f t="shared" si="90"/>
        <v>0</v>
      </c>
      <c r="O222" s="22"/>
      <c r="P222" s="22">
        <f t="shared" si="90"/>
        <v>0</v>
      </c>
      <c r="Q222" s="22">
        <f t="shared" si="87"/>
        <v>0</v>
      </c>
      <c r="R222" s="19">
        <v>0</v>
      </c>
      <c r="S222" s="22">
        <f t="shared" si="91"/>
        <v>0</v>
      </c>
      <c r="T222" s="22">
        <f t="shared" si="86"/>
        <v>0</v>
      </c>
      <c r="U222" s="22">
        <f t="shared" si="91"/>
        <v>0</v>
      </c>
      <c r="V222" s="22"/>
      <c r="W222" s="22">
        <f t="shared" si="88"/>
        <v>0</v>
      </c>
      <c r="X222" s="22">
        <f t="shared" si="92"/>
        <v>0</v>
      </c>
      <c r="Y222" s="22">
        <f t="shared" si="92"/>
        <v>0</v>
      </c>
      <c r="Z222" s="22"/>
      <c r="AA222" s="19">
        <f t="shared" si="89"/>
        <v>0</v>
      </c>
    </row>
    <row r="223" spans="1:27" s="15" customFormat="1" ht="110.25" hidden="1">
      <c r="A223" s="24" t="s">
        <v>164</v>
      </c>
      <c r="B223" s="25" t="s">
        <v>13</v>
      </c>
      <c r="C223" s="25" t="s">
        <v>14</v>
      </c>
      <c r="D223" s="25" t="s">
        <v>41</v>
      </c>
      <c r="E223" s="25" t="s">
        <v>149</v>
      </c>
      <c r="F223" s="25" t="s">
        <v>166</v>
      </c>
      <c r="G223" s="25" t="s">
        <v>71</v>
      </c>
      <c r="H223" s="25" t="s">
        <v>72</v>
      </c>
      <c r="I223" s="25"/>
      <c r="J223" s="22">
        <v>0</v>
      </c>
      <c r="K223" s="22">
        <f>K227</f>
        <v>0</v>
      </c>
      <c r="L223" s="14">
        <f t="shared" si="85"/>
        <v>0</v>
      </c>
      <c r="M223" s="22">
        <f>M227</f>
        <v>0</v>
      </c>
      <c r="N223" s="22">
        <f>N227</f>
        <v>0</v>
      </c>
      <c r="O223" s="22"/>
      <c r="P223" s="22">
        <f>P227</f>
        <v>0</v>
      </c>
      <c r="Q223" s="22">
        <f t="shared" si="87"/>
        <v>0</v>
      </c>
      <c r="R223" s="19">
        <v>0</v>
      </c>
      <c r="S223" s="22">
        <f>S227</f>
        <v>0</v>
      </c>
      <c r="T223" s="22">
        <f t="shared" si="86"/>
        <v>0</v>
      </c>
      <c r="U223" s="22">
        <f>U227</f>
        <v>0</v>
      </c>
      <c r="V223" s="22"/>
      <c r="W223" s="22">
        <f t="shared" si="88"/>
        <v>0</v>
      </c>
      <c r="X223" s="22">
        <f>X227</f>
        <v>0</v>
      </c>
      <c r="Y223" s="22">
        <f>Y227</f>
        <v>0</v>
      </c>
      <c r="Z223" s="22"/>
      <c r="AA223" s="19">
        <f t="shared" si="89"/>
        <v>0</v>
      </c>
    </row>
    <row r="224" spans="1:27" s="15" customFormat="1" ht="15.75" hidden="1">
      <c r="A224" s="24" t="s">
        <v>29</v>
      </c>
      <c r="B224" s="25" t="s">
        <v>13</v>
      </c>
      <c r="C224" s="25" t="s">
        <v>14</v>
      </c>
      <c r="D224" s="25" t="s">
        <v>41</v>
      </c>
      <c r="E224" s="25" t="s">
        <v>149</v>
      </c>
      <c r="F224" s="25" t="s">
        <v>166</v>
      </c>
      <c r="G224" s="25" t="s">
        <v>71</v>
      </c>
      <c r="H224" s="25" t="s">
        <v>72</v>
      </c>
      <c r="I224" s="25" t="s">
        <v>31</v>
      </c>
      <c r="J224" s="22">
        <v>0</v>
      </c>
      <c r="K224" s="22">
        <f t="shared" ref="K224:P225" si="93">K225</f>
        <v>0</v>
      </c>
      <c r="L224" s="14">
        <f t="shared" si="85"/>
        <v>0</v>
      </c>
      <c r="M224" s="22">
        <f t="shared" si="93"/>
        <v>0</v>
      </c>
      <c r="N224" s="22">
        <f t="shared" si="93"/>
        <v>0</v>
      </c>
      <c r="O224" s="22"/>
      <c r="P224" s="22">
        <f t="shared" si="93"/>
        <v>0</v>
      </c>
      <c r="Q224" s="22">
        <f t="shared" si="87"/>
        <v>0</v>
      </c>
      <c r="R224" s="19">
        <v>0</v>
      </c>
      <c r="S224" s="22">
        <f>S225</f>
        <v>0</v>
      </c>
      <c r="T224" s="22">
        <f t="shared" si="86"/>
        <v>0</v>
      </c>
      <c r="U224" s="22">
        <f>U225</f>
        <v>0</v>
      </c>
      <c r="V224" s="22"/>
      <c r="W224" s="22">
        <f t="shared" si="88"/>
        <v>0</v>
      </c>
      <c r="X224" s="22">
        <f>X225</f>
        <v>0</v>
      </c>
      <c r="Y224" s="22">
        <f>Y225</f>
        <v>0</v>
      </c>
      <c r="Z224" s="22"/>
      <c r="AA224" s="19">
        <f t="shared" si="89"/>
        <v>0</v>
      </c>
    </row>
    <row r="225" spans="1:27" s="15" customFormat="1" ht="31.5" hidden="1">
      <c r="A225" s="24" t="s">
        <v>32</v>
      </c>
      <c r="B225" s="25" t="s">
        <v>13</v>
      </c>
      <c r="C225" s="25" t="s">
        <v>14</v>
      </c>
      <c r="D225" s="25" t="s">
        <v>41</v>
      </c>
      <c r="E225" s="25" t="s">
        <v>149</v>
      </c>
      <c r="F225" s="25" t="s">
        <v>166</v>
      </c>
      <c r="G225" s="25" t="s">
        <v>71</v>
      </c>
      <c r="H225" s="25" t="s">
        <v>72</v>
      </c>
      <c r="I225" s="25" t="s">
        <v>33</v>
      </c>
      <c r="J225" s="22">
        <v>0</v>
      </c>
      <c r="K225" s="22">
        <f t="shared" si="93"/>
        <v>0</v>
      </c>
      <c r="L225" s="14">
        <f t="shared" si="85"/>
        <v>0</v>
      </c>
      <c r="M225" s="22">
        <f t="shared" si="93"/>
        <v>0</v>
      </c>
      <c r="N225" s="22">
        <f t="shared" si="93"/>
        <v>0</v>
      </c>
      <c r="O225" s="22"/>
      <c r="P225" s="22">
        <f t="shared" si="93"/>
        <v>0</v>
      </c>
      <c r="Q225" s="22">
        <f t="shared" si="87"/>
        <v>0</v>
      </c>
      <c r="R225" s="19">
        <v>0</v>
      </c>
      <c r="S225" s="22">
        <f>S226</f>
        <v>0</v>
      </c>
      <c r="T225" s="22">
        <f t="shared" si="86"/>
        <v>0</v>
      </c>
      <c r="U225" s="22">
        <f>U226</f>
        <v>0</v>
      </c>
      <c r="V225" s="22"/>
      <c r="W225" s="22">
        <f t="shared" si="88"/>
        <v>0</v>
      </c>
      <c r="X225" s="22">
        <f>X226</f>
        <v>0</v>
      </c>
      <c r="Y225" s="22">
        <f>Y226</f>
        <v>0</v>
      </c>
      <c r="Z225" s="22"/>
      <c r="AA225" s="19">
        <f t="shared" si="89"/>
        <v>0</v>
      </c>
    </row>
    <row r="226" spans="1:27" s="15" customFormat="1" ht="47.25" hidden="1">
      <c r="A226" s="24" t="s">
        <v>73</v>
      </c>
      <c r="B226" s="25" t="s">
        <v>13</v>
      </c>
      <c r="C226" s="25" t="s">
        <v>14</v>
      </c>
      <c r="D226" s="25" t="s">
        <v>41</v>
      </c>
      <c r="E226" s="25" t="s">
        <v>149</v>
      </c>
      <c r="F226" s="25" t="s">
        <v>166</v>
      </c>
      <c r="G226" s="25" t="s">
        <v>71</v>
      </c>
      <c r="H226" s="25" t="s">
        <v>72</v>
      </c>
      <c r="I226" s="25" t="s">
        <v>74</v>
      </c>
      <c r="J226" s="22">
        <v>0</v>
      </c>
      <c r="K226" s="22"/>
      <c r="L226" s="14">
        <f t="shared" si="85"/>
        <v>0</v>
      </c>
      <c r="M226" s="22"/>
      <c r="N226" s="22"/>
      <c r="O226" s="22"/>
      <c r="P226" s="22"/>
      <c r="Q226" s="22">
        <f t="shared" si="87"/>
        <v>0</v>
      </c>
      <c r="R226" s="19">
        <v>0</v>
      </c>
      <c r="S226" s="22"/>
      <c r="T226" s="22">
        <f t="shared" si="86"/>
        <v>0</v>
      </c>
      <c r="U226" s="22"/>
      <c r="V226" s="22"/>
      <c r="W226" s="22">
        <f t="shared" si="88"/>
        <v>0</v>
      </c>
      <c r="X226" s="22"/>
      <c r="Y226" s="22"/>
      <c r="Z226" s="22"/>
      <c r="AA226" s="19">
        <f t="shared" si="89"/>
        <v>0</v>
      </c>
    </row>
    <row r="227" spans="1:27" s="15" customFormat="1" ht="15.75" hidden="1">
      <c r="A227" s="24" t="s">
        <v>36</v>
      </c>
      <c r="B227" s="25" t="s">
        <v>13</v>
      </c>
      <c r="C227" s="25" t="s">
        <v>14</v>
      </c>
      <c r="D227" s="25" t="s">
        <v>41</v>
      </c>
      <c r="E227" s="25" t="s">
        <v>149</v>
      </c>
      <c r="F227" s="25" t="s">
        <v>166</v>
      </c>
      <c r="G227" s="25" t="s">
        <v>71</v>
      </c>
      <c r="H227" s="25" t="s">
        <v>72</v>
      </c>
      <c r="I227" s="25" t="s">
        <v>37</v>
      </c>
      <c r="J227" s="22">
        <v>0</v>
      </c>
      <c r="K227" s="22">
        <f>K224</f>
        <v>0</v>
      </c>
      <c r="L227" s="14">
        <f t="shared" si="85"/>
        <v>0</v>
      </c>
      <c r="M227" s="22">
        <f>M224</f>
        <v>0</v>
      </c>
      <c r="N227" s="22">
        <f>N224</f>
        <v>0</v>
      </c>
      <c r="O227" s="22"/>
      <c r="P227" s="22">
        <f>P224</f>
        <v>0</v>
      </c>
      <c r="Q227" s="22">
        <f t="shared" si="87"/>
        <v>0</v>
      </c>
      <c r="R227" s="19">
        <v>0</v>
      </c>
      <c r="S227" s="22">
        <f>S224</f>
        <v>0</v>
      </c>
      <c r="T227" s="22">
        <f t="shared" si="86"/>
        <v>0</v>
      </c>
      <c r="U227" s="22">
        <f>U224</f>
        <v>0</v>
      </c>
      <c r="V227" s="22"/>
      <c r="W227" s="22">
        <f t="shared" si="88"/>
        <v>0</v>
      </c>
      <c r="X227" s="22">
        <f>X224</f>
        <v>0</v>
      </c>
      <c r="Y227" s="22">
        <f>Y224</f>
        <v>0</v>
      </c>
      <c r="Z227" s="22"/>
      <c r="AA227" s="19">
        <f t="shared" si="89"/>
        <v>0</v>
      </c>
    </row>
    <row r="228" spans="1:27" s="15" customFormat="1" ht="63" hidden="1">
      <c r="A228" s="24" t="s">
        <v>167</v>
      </c>
      <c r="B228" s="25" t="s">
        <v>13</v>
      </c>
      <c r="C228" s="25" t="s">
        <v>14</v>
      </c>
      <c r="D228" s="25" t="s">
        <v>41</v>
      </c>
      <c r="E228" s="25" t="s">
        <v>149</v>
      </c>
      <c r="F228" s="25" t="s">
        <v>168</v>
      </c>
      <c r="G228" s="25"/>
      <c r="H228" s="25"/>
      <c r="I228" s="25"/>
      <c r="J228" s="22">
        <v>0</v>
      </c>
      <c r="K228" s="22"/>
      <c r="L228" s="14">
        <f t="shared" si="85"/>
        <v>0</v>
      </c>
      <c r="M228" s="22"/>
      <c r="N228" s="22"/>
      <c r="O228" s="22"/>
      <c r="P228" s="22"/>
      <c r="Q228" s="22">
        <f t="shared" si="87"/>
        <v>0</v>
      </c>
      <c r="R228" s="19">
        <v>0</v>
      </c>
      <c r="S228" s="22"/>
      <c r="T228" s="22">
        <f t="shared" si="86"/>
        <v>0</v>
      </c>
      <c r="U228" s="22"/>
      <c r="V228" s="22"/>
      <c r="W228" s="22">
        <f t="shared" si="88"/>
        <v>0</v>
      </c>
      <c r="X228" s="22"/>
      <c r="Y228" s="22"/>
      <c r="Z228" s="22"/>
      <c r="AA228" s="19">
        <f t="shared" si="89"/>
        <v>0</v>
      </c>
    </row>
    <row r="229" spans="1:27" s="15" customFormat="1" ht="15.75" hidden="1">
      <c r="A229" s="24" t="s">
        <v>66</v>
      </c>
      <c r="B229" s="25" t="s">
        <v>13</v>
      </c>
      <c r="C229" s="25" t="s">
        <v>14</v>
      </c>
      <c r="D229" s="25" t="s">
        <v>41</v>
      </c>
      <c r="E229" s="25" t="s">
        <v>149</v>
      </c>
      <c r="F229" s="25" t="s">
        <v>168</v>
      </c>
      <c r="G229" s="25" t="s">
        <v>67</v>
      </c>
      <c r="H229" s="25"/>
      <c r="I229" s="25"/>
      <c r="J229" s="22">
        <v>0</v>
      </c>
      <c r="K229" s="22"/>
      <c r="L229" s="14">
        <f t="shared" si="85"/>
        <v>0</v>
      </c>
      <c r="M229" s="22"/>
      <c r="N229" s="22"/>
      <c r="O229" s="22"/>
      <c r="P229" s="22"/>
      <c r="Q229" s="22">
        <f t="shared" si="87"/>
        <v>0</v>
      </c>
      <c r="R229" s="19">
        <v>0</v>
      </c>
      <c r="S229" s="22"/>
      <c r="T229" s="22">
        <f t="shared" si="86"/>
        <v>0</v>
      </c>
      <c r="U229" s="22"/>
      <c r="V229" s="22"/>
      <c r="W229" s="22">
        <f t="shared" si="88"/>
        <v>0</v>
      </c>
      <c r="X229" s="22"/>
      <c r="Y229" s="22"/>
      <c r="Z229" s="22"/>
      <c r="AA229" s="19">
        <f t="shared" si="89"/>
        <v>0</v>
      </c>
    </row>
    <row r="230" spans="1:27" s="15" customFormat="1" ht="15.75" hidden="1">
      <c r="A230" s="24" t="s">
        <v>68</v>
      </c>
      <c r="B230" s="25" t="s">
        <v>13</v>
      </c>
      <c r="C230" s="25" t="s">
        <v>14</v>
      </c>
      <c r="D230" s="25" t="s">
        <v>41</v>
      </c>
      <c r="E230" s="25" t="s">
        <v>149</v>
      </c>
      <c r="F230" s="25" t="s">
        <v>168</v>
      </c>
      <c r="G230" s="25" t="s">
        <v>69</v>
      </c>
      <c r="H230" s="25"/>
      <c r="I230" s="25"/>
      <c r="J230" s="22">
        <v>0</v>
      </c>
      <c r="K230" s="22"/>
      <c r="L230" s="14">
        <f t="shared" si="85"/>
        <v>0</v>
      </c>
      <c r="M230" s="22"/>
      <c r="N230" s="22"/>
      <c r="O230" s="22"/>
      <c r="P230" s="22"/>
      <c r="Q230" s="22">
        <f t="shared" si="87"/>
        <v>0</v>
      </c>
      <c r="R230" s="19">
        <v>0</v>
      </c>
      <c r="S230" s="22"/>
      <c r="T230" s="22">
        <f t="shared" si="86"/>
        <v>0</v>
      </c>
      <c r="U230" s="22"/>
      <c r="V230" s="22"/>
      <c r="W230" s="22">
        <f t="shared" si="88"/>
        <v>0</v>
      </c>
      <c r="X230" s="22"/>
      <c r="Y230" s="22"/>
      <c r="Z230" s="22"/>
      <c r="AA230" s="19">
        <f t="shared" si="89"/>
        <v>0</v>
      </c>
    </row>
    <row r="231" spans="1:27" s="15" customFormat="1" ht="63" hidden="1">
      <c r="A231" s="24" t="s">
        <v>70</v>
      </c>
      <c r="B231" s="25" t="s">
        <v>13</v>
      </c>
      <c r="C231" s="25" t="s">
        <v>14</v>
      </c>
      <c r="D231" s="25" t="s">
        <v>41</v>
      </c>
      <c r="E231" s="25" t="s">
        <v>149</v>
      </c>
      <c r="F231" s="25" t="s">
        <v>168</v>
      </c>
      <c r="G231" s="25" t="s">
        <v>71</v>
      </c>
      <c r="H231" s="25"/>
      <c r="I231" s="25"/>
      <c r="J231" s="22">
        <v>0</v>
      </c>
      <c r="K231" s="22"/>
      <c r="L231" s="14">
        <f t="shared" si="85"/>
        <v>0</v>
      </c>
      <c r="M231" s="22"/>
      <c r="N231" s="22"/>
      <c r="O231" s="22"/>
      <c r="P231" s="22"/>
      <c r="Q231" s="22">
        <f t="shared" si="87"/>
        <v>0</v>
      </c>
      <c r="R231" s="19">
        <v>0</v>
      </c>
      <c r="S231" s="22"/>
      <c r="T231" s="22">
        <f t="shared" si="86"/>
        <v>0</v>
      </c>
      <c r="U231" s="22"/>
      <c r="V231" s="22"/>
      <c r="W231" s="22">
        <f t="shared" si="88"/>
        <v>0</v>
      </c>
      <c r="X231" s="22"/>
      <c r="Y231" s="22"/>
      <c r="Z231" s="22"/>
      <c r="AA231" s="19">
        <f t="shared" si="89"/>
        <v>0</v>
      </c>
    </row>
    <row r="232" spans="1:27" s="15" customFormat="1" ht="110.25" hidden="1">
      <c r="A232" s="24" t="s">
        <v>164</v>
      </c>
      <c r="B232" s="25" t="s">
        <v>13</v>
      </c>
      <c r="C232" s="25" t="s">
        <v>14</v>
      </c>
      <c r="D232" s="25" t="s">
        <v>41</v>
      </c>
      <c r="E232" s="25" t="s">
        <v>149</v>
      </c>
      <c r="F232" s="25" t="s">
        <v>168</v>
      </c>
      <c r="G232" s="25" t="s">
        <v>71</v>
      </c>
      <c r="H232" s="25" t="s">
        <v>72</v>
      </c>
      <c r="I232" s="25"/>
      <c r="J232" s="22">
        <v>0</v>
      </c>
      <c r="K232" s="22"/>
      <c r="L232" s="14">
        <f t="shared" si="85"/>
        <v>0</v>
      </c>
      <c r="M232" s="22"/>
      <c r="N232" s="22"/>
      <c r="O232" s="22"/>
      <c r="P232" s="22"/>
      <c r="Q232" s="22">
        <f t="shared" si="87"/>
        <v>0</v>
      </c>
      <c r="R232" s="19">
        <v>0</v>
      </c>
      <c r="S232" s="22"/>
      <c r="T232" s="22">
        <f t="shared" si="86"/>
        <v>0</v>
      </c>
      <c r="U232" s="22"/>
      <c r="V232" s="22"/>
      <c r="W232" s="22">
        <f t="shared" si="88"/>
        <v>0</v>
      </c>
      <c r="X232" s="22"/>
      <c r="Y232" s="22"/>
      <c r="Z232" s="22"/>
      <c r="AA232" s="19">
        <f t="shared" si="89"/>
        <v>0</v>
      </c>
    </row>
    <row r="233" spans="1:27" s="15" customFormat="1" ht="15.75" hidden="1">
      <c r="A233" s="24" t="s">
        <v>29</v>
      </c>
      <c r="B233" s="25" t="s">
        <v>13</v>
      </c>
      <c r="C233" s="25" t="s">
        <v>14</v>
      </c>
      <c r="D233" s="25" t="s">
        <v>41</v>
      </c>
      <c r="E233" s="25" t="s">
        <v>149</v>
      </c>
      <c r="F233" s="25" t="s">
        <v>168</v>
      </c>
      <c r="G233" s="25" t="s">
        <v>71</v>
      </c>
      <c r="H233" s="25" t="s">
        <v>72</v>
      </c>
      <c r="I233" s="25" t="s">
        <v>31</v>
      </c>
      <c r="J233" s="22">
        <v>0</v>
      </c>
      <c r="K233" s="22"/>
      <c r="L233" s="14">
        <f t="shared" si="85"/>
        <v>0</v>
      </c>
      <c r="M233" s="22"/>
      <c r="N233" s="22"/>
      <c r="O233" s="22"/>
      <c r="P233" s="22"/>
      <c r="Q233" s="22">
        <f t="shared" si="87"/>
        <v>0</v>
      </c>
      <c r="R233" s="19">
        <v>0</v>
      </c>
      <c r="S233" s="22"/>
      <c r="T233" s="22">
        <f t="shared" si="86"/>
        <v>0</v>
      </c>
      <c r="U233" s="22"/>
      <c r="V233" s="22"/>
      <c r="W233" s="22">
        <f t="shared" si="88"/>
        <v>0</v>
      </c>
      <c r="X233" s="22"/>
      <c r="Y233" s="22"/>
      <c r="Z233" s="22"/>
      <c r="AA233" s="19">
        <f t="shared" si="89"/>
        <v>0</v>
      </c>
    </row>
    <row r="234" spans="1:27" s="15" customFormat="1" ht="31.5" hidden="1">
      <c r="A234" s="24" t="s">
        <v>32</v>
      </c>
      <c r="B234" s="25" t="s">
        <v>13</v>
      </c>
      <c r="C234" s="25" t="s">
        <v>14</v>
      </c>
      <c r="D234" s="25" t="s">
        <v>41</v>
      </c>
      <c r="E234" s="25" t="s">
        <v>149</v>
      </c>
      <c r="F234" s="25" t="s">
        <v>168</v>
      </c>
      <c r="G234" s="25" t="s">
        <v>71</v>
      </c>
      <c r="H234" s="25" t="s">
        <v>72</v>
      </c>
      <c r="I234" s="25" t="s">
        <v>33</v>
      </c>
      <c r="J234" s="22">
        <v>0</v>
      </c>
      <c r="K234" s="22"/>
      <c r="L234" s="14">
        <f t="shared" si="85"/>
        <v>0</v>
      </c>
      <c r="M234" s="22"/>
      <c r="N234" s="22"/>
      <c r="O234" s="22"/>
      <c r="P234" s="22"/>
      <c r="Q234" s="22">
        <f t="shared" si="87"/>
        <v>0</v>
      </c>
      <c r="R234" s="19">
        <v>0</v>
      </c>
      <c r="S234" s="22"/>
      <c r="T234" s="22">
        <f t="shared" si="86"/>
        <v>0</v>
      </c>
      <c r="U234" s="22"/>
      <c r="V234" s="22"/>
      <c r="W234" s="22">
        <f t="shared" si="88"/>
        <v>0</v>
      </c>
      <c r="X234" s="22"/>
      <c r="Y234" s="22"/>
      <c r="Z234" s="22"/>
      <c r="AA234" s="19">
        <f t="shared" si="89"/>
        <v>0</v>
      </c>
    </row>
    <row r="235" spans="1:27" s="15" customFormat="1" ht="47.25" hidden="1">
      <c r="A235" s="24" t="s">
        <v>73</v>
      </c>
      <c r="B235" s="25" t="s">
        <v>13</v>
      </c>
      <c r="C235" s="25" t="s">
        <v>14</v>
      </c>
      <c r="D235" s="25" t="s">
        <v>41</v>
      </c>
      <c r="E235" s="25" t="s">
        <v>149</v>
      </c>
      <c r="F235" s="25" t="s">
        <v>168</v>
      </c>
      <c r="G235" s="25" t="s">
        <v>71</v>
      </c>
      <c r="H235" s="25" t="s">
        <v>72</v>
      </c>
      <c r="I235" s="25" t="s">
        <v>74</v>
      </c>
      <c r="J235" s="22">
        <v>0</v>
      </c>
      <c r="K235" s="22"/>
      <c r="L235" s="14">
        <f t="shared" si="85"/>
        <v>0</v>
      </c>
      <c r="M235" s="22"/>
      <c r="N235" s="22"/>
      <c r="O235" s="22"/>
      <c r="P235" s="22"/>
      <c r="Q235" s="22">
        <f t="shared" si="87"/>
        <v>0</v>
      </c>
      <c r="R235" s="19">
        <v>0</v>
      </c>
      <c r="S235" s="22"/>
      <c r="T235" s="22">
        <f t="shared" si="86"/>
        <v>0</v>
      </c>
      <c r="U235" s="22"/>
      <c r="V235" s="22"/>
      <c r="W235" s="22">
        <f t="shared" si="88"/>
        <v>0</v>
      </c>
      <c r="X235" s="22"/>
      <c r="Y235" s="22"/>
      <c r="Z235" s="22"/>
      <c r="AA235" s="19">
        <f t="shared" si="89"/>
        <v>0</v>
      </c>
    </row>
    <row r="236" spans="1:27" s="15" customFormat="1" ht="15.75" hidden="1">
      <c r="A236" s="24" t="s">
        <v>36</v>
      </c>
      <c r="B236" s="25" t="s">
        <v>13</v>
      </c>
      <c r="C236" s="25" t="s">
        <v>14</v>
      </c>
      <c r="D236" s="25" t="s">
        <v>41</v>
      </c>
      <c r="E236" s="25" t="s">
        <v>149</v>
      </c>
      <c r="F236" s="25" t="s">
        <v>168</v>
      </c>
      <c r="G236" s="25" t="s">
        <v>71</v>
      </c>
      <c r="H236" s="25" t="s">
        <v>72</v>
      </c>
      <c r="I236" s="25" t="s">
        <v>37</v>
      </c>
      <c r="J236" s="22">
        <v>0</v>
      </c>
      <c r="K236" s="22"/>
      <c r="L236" s="14">
        <f t="shared" si="85"/>
        <v>0</v>
      </c>
      <c r="M236" s="22"/>
      <c r="N236" s="22"/>
      <c r="O236" s="22"/>
      <c r="P236" s="22"/>
      <c r="Q236" s="22">
        <f t="shared" si="87"/>
        <v>0</v>
      </c>
      <c r="R236" s="19">
        <v>0</v>
      </c>
      <c r="S236" s="22"/>
      <c r="T236" s="22">
        <f t="shared" si="86"/>
        <v>0</v>
      </c>
      <c r="U236" s="22"/>
      <c r="V236" s="22"/>
      <c r="W236" s="22">
        <f t="shared" si="88"/>
        <v>0</v>
      </c>
      <c r="X236" s="22"/>
      <c r="Y236" s="22"/>
      <c r="Z236" s="22"/>
      <c r="AA236" s="19">
        <f t="shared" si="89"/>
        <v>0</v>
      </c>
    </row>
    <row r="237" spans="1:27" s="15" customFormat="1" ht="141.75">
      <c r="A237" s="24" t="s">
        <v>322</v>
      </c>
      <c r="B237" s="25" t="s">
        <v>13</v>
      </c>
      <c r="C237" s="25" t="s">
        <v>14</v>
      </c>
      <c r="D237" s="25" t="s">
        <v>41</v>
      </c>
      <c r="E237" s="25" t="s">
        <v>149</v>
      </c>
      <c r="F237" s="25" t="s">
        <v>323</v>
      </c>
      <c r="G237" s="25"/>
      <c r="H237" s="25"/>
      <c r="I237" s="25"/>
      <c r="J237" s="22">
        <v>50840</v>
      </c>
      <c r="K237" s="22">
        <f>K239+K246</f>
        <v>50690.5</v>
      </c>
      <c r="L237" s="14">
        <f t="shared" si="85"/>
        <v>-149.5</v>
      </c>
      <c r="M237" s="22">
        <f>M239+M246</f>
        <v>4100.1000000000004</v>
      </c>
      <c r="N237" s="22">
        <f>N239+N246</f>
        <v>0</v>
      </c>
      <c r="O237" s="22"/>
      <c r="P237" s="22">
        <f>P239+P246</f>
        <v>0</v>
      </c>
      <c r="Q237" s="22">
        <v>47226.400000000001</v>
      </c>
      <c r="R237" s="19">
        <v>49810</v>
      </c>
      <c r="S237" s="22">
        <f>S239+S246</f>
        <v>49712</v>
      </c>
      <c r="T237" s="22">
        <f t="shared" si="86"/>
        <v>-98</v>
      </c>
      <c r="U237" s="22">
        <f>U239+U246</f>
        <v>0</v>
      </c>
      <c r="V237" s="22"/>
      <c r="W237" s="22">
        <v>1768.9</v>
      </c>
      <c r="X237" s="22">
        <f>X239+X246</f>
        <v>30662</v>
      </c>
      <c r="Y237" s="22">
        <f>Y239+Y246</f>
        <v>0</v>
      </c>
      <c r="Z237" s="22"/>
      <c r="AA237" s="19"/>
    </row>
    <row r="238" spans="1:27" s="15" customFormat="1" ht="63" hidden="1">
      <c r="A238" s="24" t="s">
        <v>169</v>
      </c>
      <c r="B238" s="25" t="s">
        <v>13</v>
      </c>
      <c r="C238" s="25" t="s">
        <v>14</v>
      </c>
      <c r="D238" s="25" t="s">
        <v>41</v>
      </c>
      <c r="E238" s="25" t="s">
        <v>149</v>
      </c>
      <c r="F238" s="25" t="s">
        <v>170</v>
      </c>
      <c r="G238" s="25"/>
      <c r="H238" s="25"/>
      <c r="I238" s="25"/>
      <c r="J238" s="22">
        <v>50840</v>
      </c>
      <c r="K238" s="22">
        <f>K239+K248</f>
        <v>50690.5</v>
      </c>
      <c r="L238" s="14">
        <f t="shared" si="85"/>
        <v>-149.5</v>
      </c>
      <c r="M238" s="22">
        <f t="shared" ref="M238:AA238" si="94">M239+M248</f>
        <v>4100.1000000000004</v>
      </c>
      <c r="N238" s="22">
        <f t="shared" si="94"/>
        <v>0</v>
      </c>
      <c r="O238" s="22"/>
      <c r="P238" s="22">
        <f t="shared" si="94"/>
        <v>0</v>
      </c>
      <c r="Q238" s="22">
        <f t="shared" si="94"/>
        <v>50690.5</v>
      </c>
      <c r="R238" s="22">
        <f t="shared" si="94"/>
        <v>49810</v>
      </c>
      <c r="S238" s="22">
        <f t="shared" si="94"/>
        <v>49712</v>
      </c>
      <c r="T238" s="22">
        <f t="shared" si="86"/>
        <v>-98</v>
      </c>
      <c r="U238" s="22">
        <f t="shared" si="94"/>
        <v>0</v>
      </c>
      <c r="V238" s="22"/>
      <c r="W238" s="22">
        <f t="shared" si="94"/>
        <v>49712</v>
      </c>
      <c r="X238" s="22">
        <f t="shared" si="94"/>
        <v>30662</v>
      </c>
      <c r="Y238" s="22">
        <f t="shared" si="94"/>
        <v>0</v>
      </c>
      <c r="Z238" s="22"/>
      <c r="AA238" s="22">
        <f t="shared" si="94"/>
        <v>30662</v>
      </c>
    </row>
    <row r="239" spans="1:27" s="15" customFormat="1" ht="31.5" hidden="1">
      <c r="A239" s="24" t="s">
        <v>46</v>
      </c>
      <c r="B239" s="25" t="s">
        <v>13</v>
      </c>
      <c r="C239" s="25" t="s">
        <v>14</v>
      </c>
      <c r="D239" s="25" t="s">
        <v>41</v>
      </c>
      <c r="E239" s="25" t="s">
        <v>149</v>
      </c>
      <c r="F239" s="25" t="s">
        <v>170</v>
      </c>
      <c r="G239" s="25" t="s">
        <v>31</v>
      </c>
      <c r="H239" s="25"/>
      <c r="I239" s="25"/>
      <c r="J239" s="22">
        <v>2990</v>
      </c>
      <c r="K239" s="22">
        <f>K240</f>
        <v>2840.5</v>
      </c>
      <c r="L239" s="14">
        <f t="shared" si="85"/>
        <v>-149.5</v>
      </c>
      <c r="M239" s="22">
        <f>M240</f>
        <v>0</v>
      </c>
      <c r="N239" s="22">
        <f>N240</f>
        <v>0</v>
      </c>
      <c r="O239" s="22"/>
      <c r="P239" s="22">
        <f>P240</f>
        <v>0</v>
      </c>
      <c r="Q239" s="22">
        <f t="shared" si="87"/>
        <v>2840.5</v>
      </c>
      <c r="R239" s="19">
        <v>1960</v>
      </c>
      <c r="S239" s="22">
        <f>S240</f>
        <v>1862</v>
      </c>
      <c r="T239" s="22">
        <f t="shared" si="86"/>
        <v>-98</v>
      </c>
      <c r="U239" s="22">
        <f>U240</f>
        <v>0</v>
      </c>
      <c r="V239" s="22"/>
      <c r="W239" s="22">
        <f t="shared" si="88"/>
        <v>1862</v>
      </c>
      <c r="X239" s="22">
        <f>X240</f>
        <v>1862</v>
      </c>
      <c r="Y239" s="22">
        <f>Y240</f>
        <v>0</v>
      </c>
      <c r="Z239" s="22"/>
      <c r="AA239" s="19">
        <f t="shared" si="89"/>
        <v>1862</v>
      </c>
    </row>
    <row r="240" spans="1:27" s="15" customFormat="1" ht="31.5" hidden="1">
      <c r="A240" s="24" t="s">
        <v>47</v>
      </c>
      <c r="B240" s="25" t="s">
        <v>13</v>
      </c>
      <c r="C240" s="25" t="s">
        <v>14</v>
      </c>
      <c r="D240" s="25" t="s">
        <v>41</v>
      </c>
      <c r="E240" s="25" t="s">
        <v>149</v>
      </c>
      <c r="F240" s="25" t="s">
        <v>170</v>
      </c>
      <c r="G240" s="25" t="s">
        <v>48</v>
      </c>
      <c r="H240" s="25"/>
      <c r="I240" s="25"/>
      <c r="J240" s="22">
        <v>2990</v>
      </c>
      <c r="K240" s="22">
        <f>K241</f>
        <v>2840.5</v>
      </c>
      <c r="L240" s="14">
        <f t="shared" si="85"/>
        <v>-149.5</v>
      </c>
      <c r="M240" s="22">
        <f>M241</f>
        <v>0</v>
      </c>
      <c r="N240" s="22">
        <f>N241</f>
        <v>0</v>
      </c>
      <c r="O240" s="22"/>
      <c r="P240" s="22">
        <f>P241</f>
        <v>0</v>
      </c>
      <c r="Q240" s="22">
        <f t="shared" si="87"/>
        <v>2840.5</v>
      </c>
      <c r="R240" s="19">
        <v>1960</v>
      </c>
      <c r="S240" s="22">
        <f>S241</f>
        <v>1862</v>
      </c>
      <c r="T240" s="22">
        <f t="shared" si="86"/>
        <v>-98</v>
      </c>
      <c r="U240" s="22">
        <f>U241</f>
        <v>0</v>
      </c>
      <c r="V240" s="22"/>
      <c r="W240" s="22">
        <f t="shared" si="88"/>
        <v>1862</v>
      </c>
      <c r="X240" s="22">
        <f>X241</f>
        <v>1862</v>
      </c>
      <c r="Y240" s="22">
        <f>Y241</f>
        <v>0</v>
      </c>
      <c r="Z240" s="22"/>
      <c r="AA240" s="19">
        <f t="shared" si="89"/>
        <v>1862</v>
      </c>
    </row>
    <row r="241" spans="1:27" s="15" customFormat="1" ht="31.5" hidden="1">
      <c r="A241" s="24" t="s">
        <v>64</v>
      </c>
      <c r="B241" s="25" t="s">
        <v>13</v>
      </c>
      <c r="C241" s="25" t="s">
        <v>14</v>
      </c>
      <c r="D241" s="25" t="s">
        <v>41</v>
      </c>
      <c r="E241" s="25" t="s">
        <v>149</v>
      </c>
      <c r="F241" s="25" t="s">
        <v>170</v>
      </c>
      <c r="G241" s="25" t="s">
        <v>65</v>
      </c>
      <c r="H241" s="25"/>
      <c r="I241" s="25"/>
      <c r="J241" s="22">
        <v>2990</v>
      </c>
      <c r="K241" s="22">
        <f>K245</f>
        <v>2840.5</v>
      </c>
      <c r="L241" s="14">
        <f t="shared" si="85"/>
        <v>-149.5</v>
      </c>
      <c r="M241" s="22">
        <f>M245</f>
        <v>0</v>
      </c>
      <c r="N241" s="22">
        <f>N245</f>
        <v>0</v>
      </c>
      <c r="O241" s="22"/>
      <c r="P241" s="22">
        <f>P245</f>
        <v>0</v>
      </c>
      <c r="Q241" s="22">
        <f t="shared" si="87"/>
        <v>2840.5</v>
      </c>
      <c r="R241" s="19">
        <v>1960</v>
      </c>
      <c r="S241" s="22">
        <f>S245</f>
        <v>1862</v>
      </c>
      <c r="T241" s="22">
        <f t="shared" si="86"/>
        <v>-98</v>
      </c>
      <c r="U241" s="22">
        <f>U245</f>
        <v>0</v>
      </c>
      <c r="V241" s="22"/>
      <c r="W241" s="22">
        <f t="shared" si="88"/>
        <v>1862</v>
      </c>
      <c r="X241" s="22">
        <f>X245</f>
        <v>1862</v>
      </c>
      <c r="Y241" s="22">
        <f>Y245</f>
        <v>0</v>
      </c>
      <c r="Z241" s="22"/>
      <c r="AA241" s="19">
        <f t="shared" si="89"/>
        <v>1862</v>
      </c>
    </row>
    <row r="242" spans="1:27" s="15" customFormat="1" ht="15.75" hidden="1">
      <c r="A242" s="24" t="s">
        <v>29</v>
      </c>
      <c r="B242" s="25" t="s">
        <v>13</v>
      </c>
      <c r="C242" s="25" t="s">
        <v>14</v>
      </c>
      <c r="D242" s="25" t="s">
        <v>41</v>
      </c>
      <c r="E242" s="25" t="s">
        <v>149</v>
      </c>
      <c r="F242" s="25" t="s">
        <v>170</v>
      </c>
      <c r="G242" s="25" t="s">
        <v>65</v>
      </c>
      <c r="H242" s="25" t="s">
        <v>51</v>
      </c>
      <c r="I242" s="25" t="s">
        <v>31</v>
      </c>
      <c r="J242" s="22">
        <v>2990</v>
      </c>
      <c r="K242" s="22">
        <f>K243</f>
        <v>2840.5</v>
      </c>
      <c r="L242" s="14">
        <f t="shared" si="85"/>
        <v>-149.5</v>
      </c>
      <c r="M242" s="22">
        <f>M243</f>
        <v>0</v>
      </c>
      <c r="N242" s="22">
        <f>N243</f>
        <v>0</v>
      </c>
      <c r="O242" s="22"/>
      <c r="P242" s="22">
        <f>P243</f>
        <v>0</v>
      </c>
      <c r="Q242" s="22">
        <f t="shared" si="87"/>
        <v>2840.5</v>
      </c>
      <c r="R242" s="19">
        <v>1960</v>
      </c>
      <c r="S242" s="22">
        <f>S243</f>
        <v>1862</v>
      </c>
      <c r="T242" s="22">
        <f t="shared" si="86"/>
        <v>-98</v>
      </c>
      <c r="U242" s="22">
        <f>U243</f>
        <v>0</v>
      </c>
      <c r="V242" s="22"/>
      <c r="W242" s="22">
        <f t="shared" si="88"/>
        <v>1862</v>
      </c>
      <c r="X242" s="22">
        <f>X243</f>
        <v>1862</v>
      </c>
      <c r="Y242" s="22">
        <f>Y243</f>
        <v>0</v>
      </c>
      <c r="Z242" s="22"/>
      <c r="AA242" s="19">
        <f t="shared" si="89"/>
        <v>1862</v>
      </c>
    </row>
    <row r="243" spans="1:27" s="15" customFormat="1" ht="15.75" hidden="1">
      <c r="A243" s="24" t="s">
        <v>52</v>
      </c>
      <c r="B243" s="25" t="s">
        <v>13</v>
      </c>
      <c r="C243" s="25" t="s">
        <v>14</v>
      </c>
      <c r="D243" s="25" t="s">
        <v>41</v>
      </c>
      <c r="E243" s="25" t="s">
        <v>149</v>
      </c>
      <c r="F243" s="25" t="s">
        <v>170</v>
      </c>
      <c r="G243" s="25" t="s">
        <v>65</v>
      </c>
      <c r="H243" s="25" t="s">
        <v>51</v>
      </c>
      <c r="I243" s="25" t="s">
        <v>53</v>
      </c>
      <c r="J243" s="22">
        <v>2990</v>
      </c>
      <c r="K243" s="22">
        <f>K244</f>
        <v>2840.5</v>
      </c>
      <c r="L243" s="14">
        <f t="shared" si="85"/>
        <v>-149.5</v>
      </c>
      <c r="M243" s="22">
        <f>M244</f>
        <v>0</v>
      </c>
      <c r="N243" s="22">
        <f>N244</f>
        <v>0</v>
      </c>
      <c r="O243" s="22"/>
      <c r="P243" s="22">
        <f>P244</f>
        <v>0</v>
      </c>
      <c r="Q243" s="22">
        <f t="shared" si="87"/>
        <v>2840.5</v>
      </c>
      <c r="R243" s="19">
        <v>1960</v>
      </c>
      <c r="S243" s="22">
        <f>S244</f>
        <v>1862</v>
      </c>
      <c r="T243" s="22">
        <f t="shared" si="86"/>
        <v>-98</v>
      </c>
      <c r="U243" s="22">
        <f>U244</f>
        <v>0</v>
      </c>
      <c r="V243" s="22"/>
      <c r="W243" s="22">
        <f t="shared" si="88"/>
        <v>1862</v>
      </c>
      <c r="X243" s="22">
        <f>X244</f>
        <v>1862</v>
      </c>
      <c r="Y243" s="22">
        <f>Y244</f>
        <v>0</v>
      </c>
      <c r="Z243" s="22"/>
      <c r="AA243" s="19">
        <f t="shared" si="89"/>
        <v>1862</v>
      </c>
    </row>
    <row r="244" spans="1:27" s="15" customFormat="1" ht="15.75" hidden="1">
      <c r="A244" s="24" t="s">
        <v>54</v>
      </c>
      <c r="B244" s="25" t="s">
        <v>13</v>
      </c>
      <c r="C244" s="25" t="s">
        <v>14</v>
      </c>
      <c r="D244" s="25" t="s">
        <v>41</v>
      </c>
      <c r="E244" s="25" t="s">
        <v>149</v>
      </c>
      <c r="F244" s="25" t="s">
        <v>170</v>
      </c>
      <c r="G244" s="25" t="s">
        <v>65</v>
      </c>
      <c r="H244" s="25" t="s">
        <v>51</v>
      </c>
      <c r="I244" s="25" t="s">
        <v>55</v>
      </c>
      <c r="J244" s="22">
        <v>2990</v>
      </c>
      <c r="K244" s="22">
        <v>2840.5</v>
      </c>
      <c r="L244" s="14">
        <f t="shared" si="85"/>
        <v>-149.5</v>
      </c>
      <c r="M244" s="22"/>
      <c r="N244" s="22"/>
      <c r="O244" s="22"/>
      <c r="P244" s="22"/>
      <c r="Q244" s="22">
        <f t="shared" si="87"/>
        <v>2840.5</v>
      </c>
      <c r="R244" s="19">
        <v>1960</v>
      </c>
      <c r="S244" s="22">
        <v>1862</v>
      </c>
      <c r="T244" s="22">
        <f t="shared" si="86"/>
        <v>-98</v>
      </c>
      <c r="U244" s="22"/>
      <c r="V244" s="22"/>
      <c r="W244" s="22">
        <f t="shared" si="88"/>
        <v>1862</v>
      </c>
      <c r="X244" s="22">
        <v>1862</v>
      </c>
      <c r="Y244" s="22"/>
      <c r="Z244" s="22"/>
      <c r="AA244" s="19">
        <f t="shared" si="89"/>
        <v>1862</v>
      </c>
    </row>
    <row r="245" spans="1:27" s="15" customFormat="1" ht="15.75" hidden="1">
      <c r="A245" s="24" t="s">
        <v>36</v>
      </c>
      <c r="B245" s="25" t="s">
        <v>13</v>
      </c>
      <c r="C245" s="25" t="s">
        <v>14</v>
      </c>
      <c r="D245" s="25" t="s">
        <v>41</v>
      </c>
      <c r="E245" s="25" t="s">
        <v>149</v>
      </c>
      <c r="F245" s="25" t="s">
        <v>170</v>
      </c>
      <c r="G245" s="25" t="s">
        <v>65</v>
      </c>
      <c r="H245" s="25" t="s">
        <v>51</v>
      </c>
      <c r="I245" s="25" t="s">
        <v>37</v>
      </c>
      <c r="J245" s="22">
        <v>2990</v>
      </c>
      <c r="K245" s="22">
        <f>K242</f>
        <v>2840.5</v>
      </c>
      <c r="L245" s="14">
        <f t="shared" si="85"/>
        <v>-149.5</v>
      </c>
      <c r="M245" s="22">
        <f>M242</f>
        <v>0</v>
      </c>
      <c r="N245" s="22">
        <f>N242</f>
        <v>0</v>
      </c>
      <c r="O245" s="22"/>
      <c r="P245" s="22">
        <f>P242</f>
        <v>0</v>
      </c>
      <c r="Q245" s="22">
        <f t="shared" si="87"/>
        <v>2840.5</v>
      </c>
      <c r="R245" s="19">
        <v>1960</v>
      </c>
      <c r="S245" s="22">
        <f>S242</f>
        <v>1862</v>
      </c>
      <c r="T245" s="22">
        <f t="shared" si="86"/>
        <v>-98</v>
      </c>
      <c r="U245" s="22">
        <f>U242</f>
        <v>0</v>
      </c>
      <c r="V245" s="22"/>
      <c r="W245" s="22">
        <f t="shared" si="88"/>
        <v>1862</v>
      </c>
      <c r="X245" s="22">
        <f>X242</f>
        <v>1862</v>
      </c>
      <c r="Y245" s="22">
        <f>Y242</f>
        <v>0</v>
      </c>
      <c r="Z245" s="22"/>
      <c r="AA245" s="19">
        <f t="shared" si="89"/>
        <v>1862</v>
      </c>
    </row>
    <row r="246" spans="1:27" s="15" customFormat="1" ht="15.75" hidden="1">
      <c r="A246" s="24" t="s">
        <v>66</v>
      </c>
      <c r="B246" s="25" t="s">
        <v>13</v>
      </c>
      <c r="C246" s="25" t="s">
        <v>14</v>
      </c>
      <c r="D246" s="25" t="s">
        <v>41</v>
      </c>
      <c r="E246" s="25" t="s">
        <v>149</v>
      </c>
      <c r="F246" s="25" t="s">
        <v>170</v>
      </c>
      <c r="G246" s="25" t="s">
        <v>67</v>
      </c>
      <c r="H246" s="25"/>
      <c r="I246" s="25"/>
      <c r="J246" s="22">
        <v>47850</v>
      </c>
      <c r="K246" s="22">
        <f>K247</f>
        <v>47850</v>
      </c>
      <c r="L246" s="14">
        <f t="shared" si="85"/>
        <v>0</v>
      </c>
      <c r="M246" s="22">
        <f>M247</f>
        <v>4100.1000000000004</v>
      </c>
      <c r="N246" s="22">
        <f>N247</f>
        <v>0</v>
      </c>
      <c r="O246" s="22"/>
      <c r="P246" s="22">
        <f>P247</f>
        <v>0</v>
      </c>
      <c r="Q246" s="22">
        <f t="shared" si="87"/>
        <v>47850</v>
      </c>
      <c r="R246" s="19">
        <v>47850</v>
      </c>
      <c r="S246" s="22">
        <f>S247</f>
        <v>47850</v>
      </c>
      <c r="T246" s="22">
        <f t="shared" si="86"/>
        <v>0</v>
      </c>
      <c r="U246" s="22">
        <f>U247</f>
        <v>0</v>
      </c>
      <c r="V246" s="22"/>
      <c r="W246" s="22">
        <f t="shared" si="88"/>
        <v>47850</v>
      </c>
      <c r="X246" s="22">
        <f>X247</f>
        <v>28800</v>
      </c>
      <c r="Y246" s="22">
        <f>Y247</f>
        <v>0</v>
      </c>
      <c r="Z246" s="22"/>
      <c r="AA246" s="19">
        <f t="shared" si="89"/>
        <v>28800</v>
      </c>
    </row>
    <row r="247" spans="1:27" s="15" customFormat="1" ht="15.75" hidden="1">
      <c r="A247" s="24" t="s">
        <v>68</v>
      </c>
      <c r="B247" s="25" t="s">
        <v>13</v>
      </c>
      <c r="C247" s="25" t="s">
        <v>14</v>
      </c>
      <c r="D247" s="25" t="s">
        <v>41</v>
      </c>
      <c r="E247" s="25" t="s">
        <v>149</v>
      </c>
      <c r="F247" s="25" t="s">
        <v>170</v>
      </c>
      <c r="G247" s="25" t="s">
        <v>69</v>
      </c>
      <c r="H247" s="25"/>
      <c r="I247" s="25"/>
      <c r="J247" s="22">
        <v>47850</v>
      </c>
      <c r="K247" s="22">
        <f>K248</f>
        <v>47850</v>
      </c>
      <c r="L247" s="14">
        <f t="shared" si="85"/>
        <v>0</v>
      </c>
      <c r="M247" s="22">
        <f>M248</f>
        <v>4100.1000000000004</v>
      </c>
      <c r="N247" s="22">
        <f>N248</f>
        <v>0</v>
      </c>
      <c r="O247" s="22"/>
      <c r="P247" s="22">
        <f>P248</f>
        <v>0</v>
      </c>
      <c r="Q247" s="22">
        <f t="shared" si="87"/>
        <v>47850</v>
      </c>
      <c r="R247" s="19">
        <v>47850</v>
      </c>
      <c r="S247" s="22">
        <f>S248</f>
        <v>47850</v>
      </c>
      <c r="T247" s="22">
        <f t="shared" si="86"/>
        <v>0</v>
      </c>
      <c r="U247" s="22">
        <f>U248</f>
        <v>0</v>
      </c>
      <c r="V247" s="22"/>
      <c r="W247" s="22">
        <f t="shared" si="88"/>
        <v>47850</v>
      </c>
      <c r="X247" s="22">
        <f>X248</f>
        <v>28800</v>
      </c>
      <c r="Y247" s="22">
        <f>Y248</f>
        <v>0</v>
      </c>
      <c r="Z247" s="22"/>
      <c r="AA247" s="19">
        <f t="shared" si="89"/>
        <v>28800</v>
      </c>
    </row>
    <row r="248" spans="1:27" s="15" customFormat="1" ht="94.5" hidden="1">
      <c r="A248" s="24" t="s">
        <v>132</v>
      </c>
      <c r="B248" s="25" t="s">
        <v>13</v>
      </c>
      <c r="C248" s="25" t="s">
        <v>14</v>
      </c>
      <c r="D248" s="25" t="s">
        <v>41</v>
      </c>
      <c r="E248" s="25" t="s">
        <v>149</v>
      </c>
      <c r="F248" s="25" t="s">
        <v>170</v>
      </c>
      <c r="G248" s="25" t="s">
        <v>133</v>
      </c>
      <c r="H248" s="25"/>
      <c r="I248" s="25"/>
      <c r="J248" s="22">
        <v>47850</v>
      </c>
      <c r="K248" s="22">
        <f>K252</f>
        <v>47850</v>
      </c>
      <c r="L248" s="14">
        <f t="shared" si="85"/>
        <v>0</v>
      </c>
      <c r="M248" s="22">
        <f>M252</f>
        <v>4100.1000000000004</v>
      </c>
      <c r="N248" s="22">
        <f>N252</f>
        <v>0</v>
      </c>
      <c r="O248" s="22"/>
      <c r="P248" s="22">
        <f>P252</f>
        <v>0</v>
      </c>
      <c r="Q248" s="22">
        <f t="shared" si="87"/>
        <v>47850</v>
      </c>
      <c r="R248" s="19">
        <v>47850</v>
      </c>
      <c r="S248" s="22">
        <f>S252</f>
        <v>47850</v>
      </c>
      <c r="T248" s="22">
        <f t="shared" si="86"/>
        <v>0</v>
      </c>
      <c r="U248" s="22">
        <f>U252</f>
        <v>0</v>
      </c>
      <c r="V248" s="22"/>
      <c r="W248" s="22">
        <f t="shared" si="88"/>
        <v>47850</v>
      </c>
      <c r="X248" s="22">
        <f>X252</f>
        <v>28800</v>
      </c>
      <c r="Y248" s="22">
        <f>Y252</f>
        <v>0</v>
      </c>
      <c r="Z248" s="22"/>
      <c r="AA248" s="19">
        <f t="shared" si="89"/>
        <v>28800</v>
      </c>
    </row>
    <row r="249" spans="1:27" s="15" customFormat="1" ht="15.75" hidden="1">
      <c r="A249" s="24" t="s">
        <v>29</v>
      </c>
      <c r="B249" s="25" t="s">
        <v>13</v>
      </c>
      <c r="C249" s="25" t="s">
        <v>14</v>
      </c>
      <c r="D249" s="25" t="s">
        <v>41</v>
      </c>
      <c r="E249" s="25" t="s">
        <v>149</v>
      </c>
      <c r="F249" s="25" t="s">
        <v>170</v>
      </c>
      <c r="G249" s="25" t="s">
        <v>133</v>
      </c>
      <c r="H249" s="25" t="s">
        <v>171</v>
      </c>
      <c r="I249" s="25" t="s">
        <v>31</v>
      </c>
      <c r="J249" s="22">
        <v>47850</v>
      </c>
      <c r="K249" s="22">
        <f>K250</f>
        <v>47850</v>
      </c>
      <c r="L249" s="14">
        <f t="shared" si="85"/>
        <v>0</v>
      </c>
      <c r="M249" s="22">
        <f>M250</f>
        <v>4100.1000000000004</v>
      </c>
      <c r="N249" s="22">
        <f>N250</f>
        <v>0</v>
      </c>
      <c r="O249" s="22"/>
      <c r="P249" s="22">
        <f>P250</f>
        <v>0</v>
      </c>
      <c r="Q249" s="22">
        <f t="shared" si="87"/>
        <v>47850</v>
      </c>
      <c r="R249" s="19">
        <v>47850</v>
      </c>
      <c r="S249" s="22">
        <f>S250</f>
        <v>47850</v>
      </c>
      <c r="T249" s="22">
        <f t="shared" si="86"/>
        <v>0</v>
      </c>
      <c r="U249" s="22">
        <f>U250</f>
        <v>0</v>
      </c>
      <c r="V249" s="22"/>
      <c r="W249" s="22">
        <f t="shared" si="88"/>
        <v>47850</v>
      </c>
      <c r="X249" s="22">
        <f>X250</f>
        <v>28800</v>
      </c>
      <c r="Y249" s="22">
        <f>Y250</f>
        <v>0</v>
      </c>
      <c r="Z249" s="22"/>
      <c r="AA249" s="19">
        <f t="shared" si="89"/>
        <v>28800</v>
      </c>
    </row>
    <row r="250" spans="1:27" s="15" customFormat="1" ht="31.5" hidden="1">
      <c r="A250" s="24" t="s">
        <v>32</v>
      </c>
      <c r="B250" s="25" t="s">
        <v>13</v>
      </c>
      <c r="C250" s="25" t="s">
        <v>14</v>
      </c>
      <c r="D250" s="25" t="s">
        <v>41</v>
      </c>
      <c r="E250" s="25" t="s">
        <v>149</v>
      </c>
      <c r="F250" s="25" t="s">
        <v>170</v>
      </c>
      <c r="G250" s="25" t="s">
        <v>133</v>
      </c>
      <c r="H250" s="25" t="s">
        <v>171</v>
      </c>
      <c r="I250" s="25" t="s">
        <v>33</v>
      </c>
      <c r="J250" s="22">
        <v>47850</v>
      </c>
      <c r="K250" s="22">
        <f>K251</f>
        <v>47850</v>
      </c>
      <c r="L250" s="14">
        <f t="shared" si="85"/>
        <v>0</v>
      </c>
      <c r="M250" s="22">
        <f>M251</f>
        <v>4100.1000000000004</v>
      </c>
      <c r="N250" s="22">
        <f>N251</f>
        <v>0</v>
      </c>
      <c r="O250" s="22"/>
      <c r="P250" s="22">
        <f>P251</f>
        <v>0</v>
      </c>
      <c r="Q250" s="22">
        <f t="shared" si="87"/>
        <v>47850</v>
      </c>
      <c r="R250" s="19">
        <v>47850</v>
      </c>
      <c r="S250" s="22">
        <f>S251</f>
        <v>47850</v>
      </c>
      <c r="T250" s="22">
        <f t="shared" si="86"/>
        <v>0</v>
      </c>
      <c r="U250" s="22">
        <f>U251</f>
        <v>0</v>
      </c>
      <c r="V250" s="22"/>
      <c r="W250" s="22">
        <f t="shared" si="88"/>
        <v>47850</v>
      </c>
      <c r="X250" s="22">
        <f>X251</f>
        <v>28800</v>
      </c>
      <c r="Y250" s="22">
        <f>Y251</f>
        <v>0</v>
      </c>
      <c r="Z250" s="22"/>
      <c r="AA250" s="19">
        <f t="shared" si="89"/>
        <v>28800</v>
      </c>
    </row>
    <row r="251" spans="1:27" s="15" customFormat="1" ht="47.25" hidden="1">
      <c r="A251" s="24" t="s">
        <v>73</v>
      </c>
      <c r="B251" s="25" t="s">
        <v>13</v>
      </c>
      <c r="C251" s="25" t="s">
        <v>14</v>
      </c>
      <c r="D251" s="25" t="s">
        <v>41</v>
      </c>
      <c r="E251" s="25" t="s">
        <v>149</v>
      </c>
      <c r="F251" s="25" t="s">
        <v>170</v>
      </c>
      <c r="G251" s="25" t="s">
        <v>133</v>
      </c>
      <c r="H251" s="25" t="s">
        <v>171</v>
      </c>
      <c r="I251" s="25" t="s">
        <v>74</v>
      </c>
      <c r="J251" s="22">
        <v>47850</v>
      </c>
      <c r="K251" s="22">
        <v>47850</v>
      </c>
      <c r="L251" s="14">
        <f t="shared" si="85"/>
        <v>0</v>
      </c>
      <c r="M251" s="22">
        <v>4100.1000000000004</v>
      </c>
      <c r="N251" s="22"/>
      <c r="O251" s="22"/>
      <c r="P251" s="22"/>
      <c r="Q251" s="22">
        <f t="shared" si="87"/>
        <v>47850</v>
      </c>
      <c r="R251" s="19">
        <v>47850</v>
      </c>
      <c r="S251" s="22">
        <v>47850</v>
      </c>
      <c r="T251" s="22">
        <f t="shared" si="86"/>
        <v>0</v>
      </c>
      <c r="U251" s="22"/>
      <c r="V251" s="22"/>
      <c r="W251" s="22">
        <f t="shared" si="88"/>
        <v>47850</v>
      </c>
      <c r="X251" s="22">
        <v>28800</v>
      </c>
      <c r="Y251" s="22"/>
      <c r="Z251" s="22"/>
      <c r="AA251" s="19">
        <f t="shared" si="89"/>
        <v>28800</v>
      </c>
    </row>
    <row r="252" spans="1:27" s="15" customFormat="1" ht="15.75" hidden="1">
      <c r="A252" s="24" t="s">
        <v>36</v>
      </c>
      <c r="B252" s="25" t="s">
        <v>13</v>
      </c>
      <c r="C252" s="25" t="s">
        <v>14</v>
      </c>
      <c r="D252" s="25" t="s">
        <v>41</v>
      </c>
      <c r="E252" s="25" t="s">
        <v>149</v>
      </c>
      <c r="F252" s="25" t="s">
        <v>170</v>
      </c>
      <c r="G252" s="25" t="s">
        <v>133</v>
      </c>
      <c r="H252" s="25" t="s">
        <v>171</v>
      </c>
      <c r="I252" s="25" t="s">
        <v>37</v>
      </c>
      <c r="J252" s="22">
        <v>47850</v>
      </c>
      <c r="K252" s="22">
        <f>K249</f>
        <v>47850</v>
      </c>
      <c r="L252" s="14">
        <f t="shared" si="85"/>
        <v>0</v>
      </c>
      <c r="M252" s="22">
        <f>M249</f>
        <v>4100.1000000000004</v>
      </c>
      <c r="N252" s="22">
        <f>N249</f>
        <v>0</v>
      </c>
      <c r="O252" s="22"/>
      <c r="P252" s="22">
        <f>P249</f>
        <v>0</v>
      </c>
      <c r="Q252" s="22">
        <f t="shared" si="87"/>
        <v>47850</v>
      </c>
      <c r="R252" s="19">
        <v>47850</v>
      </c>
      <c r="S252" s="22">
        <f>S249</f>
        <v>47850</v>
      </c>
      <c r="T252" s="22">
        <f t="shared" si="86"/>
        <v>0</v>
      </c>
      <c r="U252" s="22">
        <f>U249</f>
        <v>0</v>
      </c>
      <c r="V252" s="22"/>
      <c r="W252" s="22">
        <f t="shared" si="88"/>
        <v>47850</v>
      </c>
      <c r="X252" s="22">
        <f>X249</f>
        <v>28800</v>
      </c>
      <c r="Y252" s="22">
        <f>Y249</f>
        <v>0</v>
      </c>
      <c r="Z252" s="22"/>
      <c r="AA252" s="19">
        <f t="shared" si="89"/>
        <v>28800</v>
      </c>
    </row>
    <row r="253" spans="1:27" s="15" customFormat="1" ht="47.25" hidden="1">
      <c r="A253" s="24" t="s">
        <v>172</v>
      </c>
      <c r="B253" s="25" t="s">
        <v>13</v>
      </c>
      <c r="C253" s="25" t="s">
        <v>14</v>
      </c>
      <c r="D253" s="25" t="s">
        <v>41</v>
      </c>
      <c r="E253" s="25" t="s">
        <v>149</v>
      </c>
      <c r="F253" s="25" t="s">
        <v>173</v>
      </c>
      <c r="G253" s="25"/>
      <c r="H253" s="25"/>
      <c r="I253" s="25"/>
      <c r="J253" s="22">
        <v>600000</v>
      </c>
      <c r="K253" s="22">
        <f>K254</f>
        <v>600000</v>
      </c>
      <c r="L253" s="14">
        <f t="shared" si="85"/>
        <v>0</v>
      </c>
      <c r="M253" s="22">
        <f>M254</f>
        <v>51411.6</v>
      </c>
      <c r="N253" s="22">
        <f>N254</f>
        <v>0</v>
      </c>
      <c r="O253" s="22"/>
      <c r="P253" s="22">
        <f>P254</f>
        <v>0</v>
      </c>
      <c r="Q253" s="22">
        <f t="shared" si="87"/>
        <v>600000</v>
      </c>
      <c r="R253" s="19">
        <v>0</v>
      </c>
      <c r="S253" s="22">
        <f>S254</f>
        <v>0</v>
      </c>
      <c r="T253" s="22">
        <f t="shared" si="86"/>
        <v>0</v>
      </c>
      <c r="U253" s="22">
        <f>U254</f>
        <v>0</v>
      </c>
      <c r="V253" s="22"/>
      <c r="W253" s="22">
        <f t="shared" si="88"/>
        <v>0</v>
      </c>
      <c r="X253" s="22">
        <f>X254</f>
        <v>0</v>
      </c>
      <c r="Y253" s="22">
        <f>Y254</f>
        <v>0</v>
      </c>
      <c r="Z253" s="22"/>
      <c r="AA253" s="19">
        <f t="shared" si="89"/>
        <v>0</v>
      </c>
    </row>
    <row r="254" spans="1:27" s="15" customFormat="1" ht="110.25" hidden="1">
      <c r="A254" s="24" t="s">
        <v>174</v>
      </c>
      <c r="B254" s="25" t="s">
        <v>13</v>
      </c>
      <c r="C254" s="25" t="s">
        <v>14</v>
      </c>
      <c r="D254" s="25" t="s">
        <v>41</v>
      </c>
      <c r="E254" s="25" t="s">
        <v>149</v>
      </c>
      <c r="F254" s="25" t="s">
        <v>175</v>
      </c>
      <c r="G254" s="25"/>
      <c r="H254" s="25"/>
      <c r="I254" s="25"/>
      <c r="J254" s="22">
        <v>600000</v>
      </c>
      <c r="K254" s="22">
        <f>K255+K263</f>
        <v>600000</v>
      </c>
      <c r="L254" s="14">
        <f t="shared" si="85"/>
        <v>0</v>
      </c>
      <c r="M254" s="22">
        <f>M255+M263</f>
        <v>51411.6</v>
      </c>
      <c r="N254" s="22">
        <f>N255+N263</f>
        <v>0</v>
      </c>
      <c r="O254" s="22"/>
      <c r="P254" s="22">
        <f>P255+P263</f>
        <v>0</v>
      </c>
      <c r="Q254" s="22">
        <f t="shared" si="87"/>
        <v>600000</v>
      </c>
      <c r="R254" s="19">
        <v>0</v>
      </c>
      <c r="S254" s="22">
        <f>S255+S263</f>
        <v>0</v>
      </c>
      <c r="T254" s="22">
        <f t="shared" si="86"/>
        <v>0</v>
      </c>
      <c r="U254" s="22">
        <f>U255+U263</f>
        <v>0</v>
      </c>
      <c r="V254" s="22"/>
      <c r="W254" s="22">
        <f t="shared" si="88"/>
        <v>0</v>
      </c>
      <c r="X254" s="22">
        <f>X255+X263</f>
        <v>0</v>
      </c>
      <c r="Y254" s="22">
        <f>Y255+Y263</f>
        <v>0</v>
      </c>
      <c r="Z254" s="22"/>
      <c r="AA254" s="19">
        <f t="shared" si="89"/>
        <v>0</v>
      </c>
    </row>
    <row r="255" spans="1:27" s="15" customFormat="1" ht="63">
      <c r="A255" s="24" t="s">
        <v>176</v>
      </c>
      <c r="B255" s="25" t="s">
        <v>13</v>
      </c>
      <c r="C255" s="25" t="s">
        <v>14</v>
      </c>
      <c r="D255" s="25" t="s">
        <v>41</v>
      </c>
      <c r="E255" s="25" t="s">
        <v>149</v>
      </c>
      <c r="F255" s="25" t="s">
        <v>330</v>
      </c>
      <c r="G255" s="25"/>
      <c r="H255" s="25"/>
      <c r="I255" s="25"/>
      <c r="J255" s="22">
        <v>600000</v>
      </c>
      <c r="K255" s="22">
        <f t="shared" ref="K255:P257" si="95">K256</f>
        <v>600000</v>
      </c>
      <c r="L255" s="14">
        <f t="shared" si="85"/>
        <v>0</v>
      </c>
      <c r="M255" s="22">
        <f t="shared" si="95"/>
        <v>51411.6</v>
      </c>
      <c r="N255" s="22">
        <f t="shared" si="95"/>
        <v>0</v>
      </c>
      <c r="O255" s="22"/>
      <c r="P255" s="22">
        <f t="shared" si="95"/>
        <v>0</v>
      </c>
      <c r="Q255" s="22">
        <v>250000</v>
      </c>
      <c r="R255" s="19">
        <v>0</v>
      </c>
      <c r="S255" s="22">
        <f t="shared" ref="S255:U257" si="96">S256</f>
        <v>0</v>
      </c>
      <c r="T255" s="22">
        <f t="shared" si="86"/>
        <v>0</v>
      </c>
      <c r="U255" s="22">
        <f t="shared" si="96"/>
        <v>0</v>
      </c>
      <c r="V255" s="22"/>
      <c r="W255" s="22"/>
      <c r="X255" s="22"/>
      <c r="Y255" s="22"/>
      <c r="Z255" s="22"/>
      <c r="AA255" s="19"/>
    </row>
    <row r="256" spans="1:27" s="15" customFormat="1" ht="15.75" hidden="1">
      <c r="A256" s="24" t="s">
        <v>66</v>
      </c>
      <c r="B256" s="25" t="s">
        <v>13</v>
      </c>
      <c r="C256" s="25" t="s">
        <v>14</v>
      </c>
      <c r="D256" s="25" t="s">
        <v>41</v>
      </c>
      <c r="E256" s="25" t="s">
        <v>149</v>
      </c>
      <c r="F256" s="25" t="s">
        <v>177</v>
      </c>
      <c r="G256" s="25" t="s">
        <v>67</v>
      </c>
      <c r="H256" s="25"/>
      <c r="I256" s="25"/>
      <c r="J256" s="22">
        <v>600000</v>
      </c>
      <c r="K256" s="22">
        <f t="shared" si="95"/>
        <v>600000</v>
      </c>
      <c r="L256" s="14">
        <f t="shared" si="85"/>
        <v>0</v>
      </c>
      <c r="M256" s="22">
        <f t="shared" si="95"/>
        <v>51411.6</v>
      </c>
      <c r="N256" s="22">
        <f t="shared" si="95"/>
        <v>0</v>
      </c>
      <c r="O256" s="22"/>
      <c r="P256" s="22">
        <f t="shared" si="95"/>
        <v>0</v>
      </c>
      <c r="Q256" s="22">
        <f t="shared" si="87"/>
        <v>600000</v>
      </c>
      <c r="R256" s="19">
        <v>0</v>
      </c>
      <c r="S256" s="22">
        <f t="shared" si="96"/>
        <v>0</v>
      </c>
      <c r="T256" s="22">
        <f t="shared" si="86"/>
        <v>0</v>
      </c>
      <c r="U256" s="22">
        <f t="shared" si="96"/>
        <v>0</v>
      </c>
      <c r="V256" s="22"/>
      <c r="W256" s="22"/>
      <c r="X256" s="22"/>
      <c r="Y256" s="22"/>
      <c r="Z256" s="22"/>
      <c r="AA256" s="19"/>
    </row>
    <row r="257" spans="1:27" s="15" customFormat="1" ht="15.75" hidden="1">
      <c r="A257" s="24" t="s">
        <v>68</v>
      </c>
      <c r="B257" s="25" t="s">
        <v>13</v>
      </c>
      <c r="C257" s="25" t="s">
        <v>14</v>
      </c>
      <c r="D257" s="25" t="s">
        <v>41</v>
      </c>
      <c r="E257" s="25" t="s">
        <v>149</v>
      </c>
      <c r="F257" s="25" t="s">
        <v>177</v>
      </c>
      <c r="G257" s="25" t="s">
        <v>69</v>
      </c>
      <c r="H257" s="25"/>
      <c r="I257" s="25"/>
      <c r="J257" s="22">
        <v>600000</v>
      </c>
      <c r="K257" s="22">
        <f t="shared" si="95"/>
        <v>600000</v>
      </c>
      <c r="L257" s="14">
        <f t="shared" si="85"/>
        <v>0</v>
      </c>
      <c r="M257" s="22">
        <f t="shared" si="95"/>
        <v>51411.6</v>
      </c>
      <c r="N257" s="22">
        <f t="shared" si="95"/>
        <v>0</v>
      </c>
      <c r="O257" s="22"/>
      <c r="P257" s="22">
        <f t="shared" si="95"/>
        <v>0</v>
      </c>
      <c r="Q257" s="22">
        <f t="shared" si="87"/>
        <v>600000</v>
      </c>
      <c r="R257" s="19">
        <v>0</v>
      </c>
      <c r="S257" s="22">
        <f t="shared" si="96"/>
        <v>0</v>
      </c>
      <c r="T257" s="22">
        <f t="shared" si="86"/>
        <v>0</v>
      </c>
      <c r="U257" s="22">
        <f t="shared" si="96"/>
        <v>0</v>
      </c>
      <c r="V257" s="22"/>
      <c r="W257" s="22"/>
      <c r="X257" s="22"/>
      <c r="Y257" s="22"/>
      <c r="Z257" s="22"/>
      <c r="AA257" s="19"/>
    </row>
    <row r="258" spans="1:27" s="15" customFormat="1" ht="63" hidden="1">
      <c r="A258" s="24" t="s">
        <v>70</v>
      </c>
      <c r="B258" s="25" t="s">
        <v>13</v>
      </c>
      <c r="C258" s="25" t="s">
        <v>14</v>
      </c>
      <c r="D258" s="25" t="s">
        <v>41</v>
      </c>
      <c r="E258" s="25" t="s">
        <v>149</v>
      </c>
      <c r="F258" s="25" t="s">
        <v>177</v>
      </c>
      <c r="G258" s="25" t="s">
        <v>71</v>
      </c>
      <c r="H258" s="25"/>
      <c r="I258" s="25"/>
      <c r="J258" s="22">
        <v>600000</v>
      </c>
      <c r="K258" s="22">
        <f>K262</f>
        <v>600000</v>
      </c>
      <c r="L258" s="14">
        <f t="shared" si="85"/>
        <v>0</v>
      </c>
      <c r="M258" s="22">
        <f>M262</f>
        <v>51411.6</v>
      </c>
      <c r="N258" s="22">
        <f>N262</f>
        <v>0</v>
      </c>
      <c r="O258" s="22"/>
      <c r="P258" s="22">
        <f>P262</f>
        <v>0</v>
      </c>
      <c r="Q258" s="22">
        <f t="shared" si="87"/>
        <v>600000</v>
      </c>
      <c r="R258" s="19">
        <v>0</v>
      </c>
      <c r="S258" s="22">
        <f>S262</f>
        <v>0</v>
      </c>
      <c r="T258" s="22">
        <f t="shared" si="86"/>
        <v>0</v>
      </c>
      <c r="U258" s="22">
        <f>U262</f>
        <v>0</v>
      </c>
      <c r="V258" s="22"/>
      <c r="W258" s="22"/>
      <c r="X258" s="22"/>
      <c r="Y258" s="22"/>
      <c r="Z258" s="22"/>
      <c r="AA258" s="19"/>
    </row>
    <row r="259" spans="1:27" s="15" customFormat="1" ht="15.75" hidden="1">
      <c r="A259" s="24" t="s">
        <v>29</v>
      </c>
      <c r="B259" s="25" t="s">
        <v>13</v>
      </c>
      <c r="C259" s="25" t="s">
        <v>14</v>
      </c>
      <c r="D259" s="25" t="s">
        <v>41</v>
      </c>
      <c r="E259" s="25" t="s">
        <v>149</v>
      </c>
      <c r="F259" s="25" t="s">
        <v>177</v>
      </c>
      <c r="G259" s="25" t="s">
        <v>71</v>
      </c>
      <c r="H259" s="25" t="s">
        <v>72</v>
      </c>
      <c r="I259" s="25" t="s">
        <v>31</v>
      </c>
      <c r="J259" s="22">
        <v>600000</v>
      </c>
      <c r="K259" s="22">
        <f t="shared" ref="K259:P260" si="97">K260</f>
        <v>600000</v>
      </c>
      <c r="L259" s="14">
        <f t="shared" si="85"/>
        <v>0</v>
      </c>
      <c r="M259" s="22">
        <f t="shared" si="97"/>
        <v>51411.6</v>
      </c>
      <c r="N259" s="22">
        <f t="shared" si="97"/>
        <v>0</v>
      </c>
      <c r="O259" s="22"/>
      <c r="P259" s="22">
        <f t="shared" si="97"/>
        <v>0</v>
      </c>
      <c r="Q259" s="22">
        <f t="shared" si="87"/>
        <v>600000</v>
      </c>
      <c r="R259" s="19">
        <v>0</v>
      </c>
      <c r="S259" s="22">
        <f>S260</f>
        <v>0</v>
      </c>
      <c r="T259" s="22">
        <f t="shared" si="86"/>
        <v>0</v>
      </c>
      <c r="U259" s="22">
        <f>U260</f>
        <v>0</v>
      </c>
      <c r="V259" s="22"/>
      <c r="W259" s="22">
        <f t="shared" si="88"/>
        <v>0</v>
      </c>
      <c r="X259" s="22">
        <f>X260</f>
        <v>0</v>
      </c>
      <c r="Y259" s="22">
        <f>Y260</f>
        <v>0</v>
      </c>
      <c r="Z259" s="22"/>
      <c r="AA259" s="19">
        <f t="shared" si="89"/>
        <v>0</v>
      </c>
    </row>
    <row r="260" spans="1:27" s="15" customFormat="1" ht="31.5" hidden="1">
      <c r="A260" s="24" t="s">
        <v>32</v>
      </c>
      <c r="B260" s="25" t="s">
        <v>13</v>
      </c>
      <c r="C260" s="25" t="s">
        <v>14</v>
      </c>
      <c r="D260" s="25" t="s">
        <v>41</v>
      </c>
      <c r="E260" s="25" t="s">
        <v>149</v>
      </c>
      <c r="F260" s="25" t="s">
        <v>177</v>
      </c>
      <c r="G260" s="25" t="s">
        <v>71</v>
      </c>
      <c r="H260" s="25" t="s">
        <v>72</v>
      </c>
      <c r="I260" s="25" t="s">
        <v>33</v>
      </c>
      <c r="J260" s="22">
        <v>600000</v>
      </c>
      <c r="K260" s="22">
        <f t="shared" si="97"/>
        <v>600000</v>
      </c>
      <c r="L260" s="14">
        <f t="shared" si="85"/>
        <v>0</v>
      </c>
      <c r="M260" s="22">
        <f t="shared" si="97"/>
        <v>51411.6</v>
      </c>
      <c r="N260" s="22">
        <f t="shared" si="97"/>
        <v>0</v>
      </c>
      <c r="O260" s="22"/>
      <c r="P260" s="22">
        <f t="shared" si="97"/>
        <v>0</v>
      </c>
      <c r="Q260" s="22">
        <f t="shared" si="87"/>
        <v>600000</v>
      </c>
      <c r="R260" s="19">
        <v>0</v>
      </c>
      <c r="S260" s="22">
        <f>S261</f>
        <v>0</v>
      </c>
      <c r="T260" s="22">
        <f t="shared" si="86"/>
        <v>0</v>
      </c>
      <c r="U260" s="22">
        <f>U261</f>
        <v>0</v>
      </c>
      <c r="V260" s="22"/>
      <c r="W260" s="22">
        <f t="shared" si="88"/>
        <v>0</v>
      </c>
      <c r="X260" s="22">
        <f>X261</f>
        <v>0</v>
      </c>
      <c r="Y260" s="22">
        <f>Y261</f>
        <v>0</v>
      </c>
      <c r="Z260" s="22"/>
      <c r="AA260" s="19">
        <f t="shared" si="89"/>
        <v>0</v>
      </c>
    </row>
    <row r="261" spans="1:27" s="15" customFormat="1" ht="47.25" hidden="1">
      <c r="A261" s="24" t="s">
        <v>73</v>
      </c>
      <c r="B261" s="25" t="s">
        <v>13</v>
      </c>
      <c r="C261" s="25" t="s">
        <v>14</v>
      </c>
      <c r="D261" s="25" t="s">
        <v>41</v>
      </c>
      <c r="E261" s="25" t="s">
        <v>149</v>
      </c>
      <c r="F261" s="25" t="s">
        <v>177</v>
      </c>
      <c r="G261" s="25" t="s">
        <v>71</v>
      </c>
      <c r="H261" s="25" t="s">
        <v>72</v>
      </c>
      <c r="I261" s="25" t="s">
        <v>74</v>
      </c>
      <c r="J261" s="22">
        <v>600000</v>
      </c>
      <c r="K261" s="22">
        <v>600000</v>
      </c>
      <c r="L261" s="14">
        <f t="shared" si="85"/>
        <v>0</v>
      </c>
      <c r="M261" s="22">
        <v>51411.6</v>
      </c>
      <c r="N261" s="22"/>
      <c r="O261" s="22"/>
      <c r="P261" s="22"/>
      <c r="Q261" s="22">
        <f t="shared" si="87"/>
        <v>600000</v>
      </c>
      <c r="R261" s="19">
        <v>0</v>
      </c>
      <c r="S261" s="22"/>
      <c r="T261" s="22">
        <f t="shared" si="86"/>
        <v>0</v>
      </c>
      <c r="U261" s="22"/>
      <c r="V261" s="22"/>
      <c r="W261" s="22">
        <f t="shared" si="88"/>
        <v>0</v>
      </c>
      <c r="X261" s="22"/>
      <c r="Y261" s="22"/>
      <c r="Z261" s="22"/>
      <c r="AA261" s="19">
        <f t="shared" si="89"/>
        <v>0</v>
      </c>
    </row>
    <row r="262" spans="1:27" s="15" customFormat="1" ht="15.75" hidden="1">
      <c r="A262" s="24" t="s">
        <v>36</v>
      </c>
      <c r="B262" s="25" t="s">
        <v>13</v>
      </c>
      <c r="C262" s="25" t="s">
        <v>14</v>
      </c>
      <c r="D262" s="25" t="s">
        <v>41</v>
      </c>
      <c r="E262" s="25" t="s">
        <v>149</v>
      </c>
      <c r="F262" s="25" t="s">
        <v>177</v>
      </c>
      <c r="G262" s="25" t="s">
        <v>71</v>
      </c>
      <c r="H262" s="25" t="s">
        <v>72</v>
      </c>
      <c r="I262" s="25" t="s">
        <v>37</v>
      </c>
      <c r="J262" s="22">
        <v>600000</v>
      </c>
      <c r="K262" s="22">
        <f>K259</f>
        <v>600000</v>
      </c>
      <c r="L262" s="14">
        <f t="shared" si="85"/>
        <v>0</v>
      </c>
      <c r="M262" s="22">
        <f>M259</f>
        <v>51411.6</v>
      </c>
      <c r="N262" s="22">
        <f>N259</f>
        <v>0</v>
      </c>
      <c r="O262" s="22"/>
      <c r="P262" s="22">
        <f>P259</f>
        <v>0</v>
      </c>
      <c r="Q262" s="22">
        <f t="shared" si="87"/>
        <v>600000</v>
      </c>
      <c r="R262" s="19">
        <v>0</v>
      </c>
      <c r="S262" s="22">
        <f>S259</f>
        <v>0</v>
      </c>
      <c r="T262" s="22">
        <f t="shared" si="86"/>
        <v>0</v>
      </c>
      <c r="U262" s="22">
        <f>U259</f>
        <v>0</v>
      </c>
      <c r="V262" s="22"/>
      <c r="W262" s="22">
        <f t="shared" si="88"/>
        <v>0</v>
      </c>
      <c r="X262" s="22">
        <f>X259</f>
        <v>0</v>
      </c>
      <c r="Y262" s="22">
        <f>Y259</f>
        <v>0</v>
      </c>
      <c r="Z262" s="22"/>
      <c r="AA262" s="19">
        <f t="shared" si="89"/>
        <v>0</v>
      </c>
    </row>
    <row r="263" spans="1:27" s="15" customFormat="1" ht="63" hidden="1">
      <c r="A263" s="24" t="s">
        <v>178</v>
      </c>
      <c r="B263" s="25" t="s">
        <v>13</v>
      </c>
      <c r="C263" s="25" t="s">
        <v>14</v>
      </c>
      <c r="D263" s="25" t="s">
        <v>41</v>
      </c>
      <c r="E263" s="25" t="s">
        <v>149</v>
      </c>
      <c r="F263" s="25" t="s">
        <v>179</v>
      </c>
      <c r="G263" s="25"/>
      <c r="H263" s="25"/>
      <c r="I263" s="25"/>
      <c r="J263" s="22">
        <v>0</v>
      </c>
      <c r="K263" s="22">
        <f t="shared" ref="K263:P265" si="98">K264</f>
        <v>0</v>
      </c>
      <c r="L263" s="14">
        <f t="shared" si="85"/>
        <v>0</v>
      </c>
      <c r="M263" s="22">
        <f t="shared" si="98"/>
        <v>0</v>
      </c>
      <c r="N263" s="22">
        <f t="shared" si="98"/>
        <v>0</v>
      </c>
      <c r="O263" s="22"/>
      <c r="P263" s="22">
        <f t="shared" si="98"/>
        <v>0</v>
      </c>
      <c r="Q263" s="22">
        <f t="shared" si="87"/>
        <v>0</v>
      </c>
      <c r="R263" s="19">
        <v>0</v>
      </c>
      <c r="S263" s="22">
        <f t="shared" ref="S263:U265" si="99">S264</f>
        <v>0</v>
      </c>
      <c r="T263" s="22">
        <f t="shared" si="86"/>
        <v>0</v>
      </c>
      <c r="U263" s="22">
        <f t="shared" si="99"/>
        <v>0</v>
      </c>
      <c r="V263" s="22"/>
      <c r="W263" s="22">
        <f t="shared" si="88"/>
        <v>0</v>
      </c>
      <c r="X263" s="22">
        <f t="shared" ref="X263:Y265" si="100">X264</f>
        <v>0</v>
      </c>
      <c r="Y263" s="22">
        <f t="shared" si="100"/>
        <v>0</v>
      </c>
      <c r="Z263" s="22"/>
      <c r="AA263" s="19">
        <f t="shared" si="89"/>
        <v>0</v>
      </c>
    </row>
    <row r="264" spans="1:27" s="15" customFormat="1" ht="15.75" hidden="1">
      <c r="A264" s="24" t="s">
        <v>66</v>
      </c>
      <c r="B264" s="25" t="s">
        <v>13</v>
      </c>
      <c r="C264" s="25" t="s">
        <v>14</v>
      </c>
      <c r="D264" s="25" t="s">
        <v>41</v>
      </c>
      <c r="E264" s="25" t="s">
        <v>149</v>
      </c>
      <c r="F264" s="25" t="s">
        <v>179</v>
      </c>
      <c r="G264" s="25" t="s">
        <v>67</v>
      </c>
      <c r="H264" s="25"/>
      <c r="I264" s="25"/>
      <c r="J264" s="22">
        <v>0</v>
      </c>
      <c r="K264" s="22">
        <f t="shared" si="98"/>
        <v>0</v>
      </c>
      <c r="L264" s="14">
        <f t="shared" si="85"/>
        <v>0</v>
      </c>
      <c r="M264" s="22">
        <f t="shared" si="98"/>
        <v>0</v>
      </c>
      <c r="N264" s="22">
        <f t="shared" si="98"/>
        <v>0</v>
      </c>
      <c r="O264" s="22"/>
      <c r="P264" s="22">
        <f t="shared" si="98"/>
        <v>0</v>
      </c>
      <c r="Q264" s="22">
        <f t="shared" si="87"/>
        <v>0</v>
      </c>
      <c r="R264" s="19">
        <v>0</v>
      </c>
      <c r="S264" s="22">
        <f t="shared" si="99"/>
        <v>0</v>
      </c>
      <c r="T264" s="22">
        <f t="shared" si="86"/>
        <v>0</v>
      </c>
      <c r="U264" s="22">
        <f t="shared" si="99"/>
        <v>0</v>
      </c>
      <c r="V264" s="22"/>
      <c r="W264" s="22">
        <f t="shared" si="88"/>
        <v>0</v>
      </c>
      <c r="X264" s="22">
        <f t="shared" si="100"/>
        <v>0</v>
      </c>
      <c r="Y264" s="22">
        <f t="shared" si="100"/>
        <v>0</v>
      </c>
      <c r="Z264" s="22"/>
      <c r="AA264" s="19">
        <f t="shared" si="89"/>
        <v>0</v>
      </c>
    </row>
    <row r="265" spans="1:27" s="15" customFormat="1" ht="15.75" hidden="1">
      <c r="A265" s="24" t="s">
        <v>68</v>
      </c>
      <c r="B265" s="25" t="s">
        <v>13</v>
      </c>
      <c r="C265" s="25" t="s">
        <v>14</v>
      </c>
      <c r="D265" s="25" t="s">
        <v>41</v>
      </c>
      <c r="E265" s="25" t="s">
        <v>149</v>
      </c>
      <c r="F265" s="25" t="s">
        <v>179</v>
      </c>
      <c r="G265" s="25" t="s">
        <v>69</v>
      </c>
      <c r="H265" s="25"/>
      <c r="I265" s="25"/>
      <c r="J265" s="22">
        <v>0</v>
      </c>
      <c r="K265" s="22">
        <f t="shared" si="98"/>
        <v>0</v>
      </c>
      <c r="L265" s="14">
        <f t="shared" si="85"/>
        <v>0</v>
      </c>
      <c r="M265" s="22">
        <f t="shared" si="98"/>
        <v>0</v>
      </c>
      <c r="N265" s="22">
        <f t="shared" si="98"/>
        <v>0</v>
      </c>
      <c r="O265" s="22"/>
      <c r="P265" s="22">
        <f t="shared" si="98"/>
        <v>0</v>
      </c>
      <c r="Q265" s="22">
        <f t="shared" si="87"/>
        <v>0</v>
      </c>
      <c r="R265" s="19">
        <v>0</v>
      </c>
      <c r="S265" s="22">
        <f t="shared" si="99"/>
        <v>0</v>
      </c>
      <c r="T265" s="22">
        <f t="shared" si="86"/>
        <v>0</v>
      </c>
      <c r="U265" s="22">
        <f t="shared" si="99"/>
        <v>0</v>
      </c>
      <c r="V265" s="22"/>
      <c r="W265" s="22">
        <f t="shared" si="88"/>
        <v>0</v>
      </c>
      <c r="X265" s="22">
        <f t="shared" si="100"/>
        <v>0</v>
      </c>
      <c r="Y265" s="22">
        <f t="shared" si="100"/>
        <v>0</v>
      </c>
      <c r="Z265" s="22"/>
      <c r="AA265" s="19">
        <f t="shared" si="89"/>
        <v>0</v>
      </c>
    </row>
    <row r="266" spans="1:27" s="15" customFormat="1" ht="63" hidden="1">
      <c r="A266" s="24" t="s">
        <v>70</v>
      </c>
      <c r="B266" s="25" t="s">
        <v>13</v>
      </c>
      <c r="C266" s="25" t="s">
        <v>14</v>
      </c>
      <c r="D266" s="25" t="s">
        <v>41</v>
      </c>
      <c r="E266" s="25" t="s">
        <v>149</v>
      </c>
      <c r="F266" s="25" t="s">
        <v>179</v>
      </c>
      <c r="G266" s="25" t="s">
        <v>71</v>
      </c>
      <c r="H266" s="25"/>
      <c r="I266" s="25"/>
      <c r="J266" s="22">
        <v>0</v>
      </c>
      <c r="K266" s="22">
        <f>K270</f>
        <v>0</v>
      </c>
      <c r="L266" s="14">
        <f t="shared" si="85"/>
        <v>0</v>
      </c>
      <c r="M266" s="22">
        <f>M270</f>
        <v>0</v>
      </c>
      <c r="N266" s="22">
        <f>N270</f>
        <v>0</v>
      </c>
      <c r="O266" s="22"/>
      <c r="P266" s="22">
        <f>P270</f>
        <v>0</v>
      </c>
      <c r="Q266" s="22">
        <f t="shared" si="87"/>
        <v>0</v>
      </c>
      <c r="R266" s="19">
        <v>0</v>
      </c>
      <c r="S266" s="22">
        <f>S270</f>
        <v>0</v>
      </c>
      <c r="T266" s="22">
        <f t="shared" si="86"/>
        <v>0</v>
      </c>
      <c r="U266" s="22">
        <f>U270</f>
        <v>0</v>
      </c>
      <c r="V266" s="22"/>
      <c r="W266" s="22">
        <f t="shared" si="88"/>
        <v>0</v>
      </c>
      <c r="X266" s="22">
        <f>X270</f>
        <v>0</v>
      </c>
      <c r="Y266" s="22">
        <f>Y270</f>
        <v>0</v>
      </c>
      <c r="Z266" s="22"/>
      <c r="AA266" s="19">
        <f t="shared" si="89"/>
        <v>0</v>
      </c>
    </row>
    <row r="267" spans="1:27" s="15" customFormat="1" ht="15.75" hidden="1">
      <c r="A267" s="24" t="s">
        <v>29</v>
      </c>
      <c r="B267" s="25" t="s">
        <v>13</v>
      </c>
      <c r="C267" s="25" t="s">
        <v>14</v>
      </c>
      <c r="D267" s="25" t="s">
        <v>41</v>
      </c>
      <c r="E267" s="25" t="s">
        <v>149</v>
      </c>
      <c r="F267" s="25" t="s">
        <v>179</v>
      </c>
      <c r="G267" s="25" t="s">
        <v>71</v>
      </c>
      <c r="H267" s="25" t="s">
        <v>72</v>
      </c>
      <c r="I267" s="25" t="s">
        <v>31</v>
      </c>
      <c r="J267" s="22">
        <v>0</v>
      </c>
      <c r="K267" s="22">
        <f t="shared" ref="K267:P268" si="101">K268</f>
        <v>0</v>
      </c>
      <c r="L267" s="14">
        <f t="shared" ref="L267:L330" si="102">K267-J267</f>
        <v>0</v>
      </c>
      <c r="M267" s="22">
        <f t="shared" si="101"/>
        <v>0</v>
      </c>
      <c r="N267" s="22">
        <f t="shared" si="101"/>
        <v>0</v>
      </c>
      <c r="O267" s="22"/>
      <c r="P267" s="22">
        <f t="shared" si="101"/>
        <v>0</v>
      </c>
      <c r="Q267" s="22">
        <f t="shared" si="87"/>
        <v>0</v>
      </c>
      <c r="R267" s="19">
        <v>0</v>
      </c>
      <c r="S267" s="22">
        <f>S268</f>
        <v>0</v>
      </c>
      <c r="T267" s="22">
        <f t="shared" ref="T267:T330" si="103">S267-R267</f>
        <v>0</v>
      </c>
      <c r="U267" s="22">
        <f>U268</f>
        <v>0</v>
      </c>
      <c r="V267" s="22"/>
      <c r="W267" s="22">
        <f t="shared" si="88"/>
        <v>0</v>
      </c>
      <c r="X267" s="22">
        <f>X268</f>
        <v>0</v>
      </c>
      <c r="Y267" s="22">
        <f>Y268</f>
        <v>0</v>
      </c>
      <c r="Z267" s="22"/>
      <c r="AA267" s="19">
        <f t="shared" si="89"/>
        <v>0</v>
      </c>
    </row>
    <row r="268" spans="1:27" s="15" customFormat="1" ht="31.5" hidden="1">
      <c r="A268" s="24" t="s">
        <v>32</v>
      </c>
      <c r="B268" s="25" t="s">
        <v>13</v>
      </c>
      <c r="C268" s="25" t="s">
        <v>14</v>
      </c>
      <c r="D268" s="25" t="s">
        <v>41</v>
      </c>
      <c r="E268" s="25" t="s">
        <v>149</v>
      </c>
      <c r="F268" s="25" t="s">
        <v>179</v>
      </c>
      <c r="G268" s="25" t="s">
        <v>71</v>
      </c>
      <c r="H268" s="25" t="s">
        <v>72</v>
      </c>
      <c r="I268" s="25" t="s">
        <v>33</v>
      </c>
      <c r="J268" s="22">
        <v>0</v>
      </c>
      <c r="K268" s="22">
        <f t="shared" si="101"/>
        <v>0</v>
      </c>
      <c r="L268" s="14">
        <f t="shared" si="102"/>
        <v>0</v>
      </c>
      <c r="M268" s="22">
        <f t="shared" si="101"/>
        <v>0</v>
      </c>
      <c r="N268" s="22">
        <f t="shared" si="101"/>
        <v>0</v>
      </c>
      <c r="O268" s="22"/>
      <c r="P268" s="22">
        <f t="shared" si="101"/>
        <v>0</v>
      </c>
      <c r="Q268" s="22">
        <f t="shared" si="87"/>
        <v>0</v>
      </c>
      <c r="R268" s="19">
        <v>0</v>
      </c>
      <c r="S268" s="22">
        <f>S269</f>
        <v>0</v>
      </c>
      <c r="T268" s="22">
        <f t="shared" si="103"/>
        <v>0</v>
      </c>
      <c r="U268" s="22">
        <f>U269</f>
        <v>0</v>
      </c>
      <c r="V268" s="22"/>
      <c r="W268" s="22">
        <f t="shared" si="88"/>
        <v>0</v>
      </c>
      <c r="X268" s="22">
        <f>X269</f>
        <v>0</v>
      </c>
      <c r="Y268" s="22">
        <f>Y269</f>
        <v>0</v>
      </c>
      <c r="Z268" s="22"/>
      <c r="AA268" s="19">
        <f t="shared" si="89"/>
        <v>0</v>
      </c>
    </row>
    <row r="269" spans="1:27" s="15" customFormat="1" ht="47.25" hidden="1">
      <c r="A269" s="24" t="s">
        <v>73</v>
      </c>
      <c r="B269" s="25" t="s">
        <v>13</v>
      </c>
      <c r="C269" s="25" t="s">
        <v>14</v>
      </c>
      <c r="D269" s="25" t="s">
        <v>41</v>
      </c>
      <c r="E269" s="25" t="s">
        <v>149</v>
      </c>
      <c r="F269" s="25" t="s">
        <v>179</v>
      </c>
      <c r="G269" s="25" t="s">
        <v>71</v>
      </c>
      <c r="H269" s="25" t="s">
        <v>72</v>
      </c>
      <c r="I269" s="25" t="s">
        <v>74</v>
      </c>
      <c r="J269" s="22">
        <v>0</v>
      </c>
      <c r="K269" s="22"/>
      <c r="L269" s="14">
        <f t="shared" si="102"/>
        <v>0</v>
      </c>
      <c r="M269" s="22"/>
      <c r="N269" s="22"/>
      <c r="O269" s="22"/>
      <c r="P269" s="22"/>
      <c r="Q269" s="22">
        <f t="shared" si="87"/>
        <v>0</v>
      </c>
      <c r="R269" s="19">
        <v>0</v>
      </c>
      <c r="S269" s="22"/>
      <c r="T269" s="22">
        <f t="shared" si="103"/>
        <v>0</v>
      </c>
      <c r="U269" s="22"/>
      <c r="V269" s="22"/>
      <c r="W269" s="22">
        <f t="shared" si="88"/>
        <v>0</v>
      </c>
      <c r="X269" s="22"/>
      <c r="Y269" s="22"/>
      <c r="Z269" s="22"/>
      <c r="AA269" s="19">
        <f t="shared" si="89"/>
        <v>0</v>
      </c>
    </row>
    <row r="270" spans="1:27" s="15" customFormat="1" ht="15.75" hidden="1">
      <c r="A270" s="24" t="s">
        <v>36</v>
      </c>
      <c r="B270" s="25" t="s">
        <v>13</v>
      </c>
      <c r="C270" s="25" t="s">
        <v>14</v>
      </c>
      <c r="D270" s="25" t="s">
        <v>41</v>
      </c>
      <c r="E270" s="25" t="s">
        <v>149</v>
      </c>
      <c r="F270" s="25" t="s">
        <v>179</v>
      </c>
      <c r="G270" s="25" t="s">
        <v>71</v>
      </c>
      <c r="H270" s="25" t="s">
        <v>72</v>
      </c>
      <c r="I270" s="25" t="s">
        <v>37</v>
      </c>
      <c r="J270" s="22">
        <v>0</v>
      </c>
      <c r="K270" s="22">
        <f>K267</f>
        <v>0</v>
      </c>
      <c r="L270" s="14">
        <f t="shared" si="102"/>
        <v>0</v>
      </c>
      <c r="M270" s="22">
        <f>M267</f>
        <v>0</v>
      </c>
      <c r="N270" s="22">
        <f>N267</f>
        <v>0</v>
      </c>
      <c r="O270" s="22"/>
      <c r="P270" s="22">
        <f>P267</f>
        <v>0</v>
      </c>
      <c r="Q270" s="22">
        <f t="shared" si="87"/>
        <v>0</v>
      </c>
      <c r="R270" s="19">
        <v>0</v>
      </c>
      <c r="S270" s="22">
        <f>S267</f>
        <v>0</v>
      </c>
      <c r="T270" s="22">
        <f t="shared" si="103"/>
        <v>0</v>
      </c>
      <c r="U270" s="22">
        <f>U267</f>
        <v>0</v>
      </c>
      <c r="V270" s="22"/>
      <c r="W270" s="22">
        <f t="shared" si="88"/>
        <v>0</v>
      </c>
      <c r="X270" s="22">
        <f>X267</f>
        <v>0</v>
      </c>
      <c r="Y270" s="22">
        <f>Y267</f>
        <v>0</v>
      </c>
      <c r="Z270" s="22"/>
      <c r="AA270" s="19">
        <f t="shared" si="89"/>
        <v>0</v>
      </c>
    </row>
    <row r="271" spans="1:27" s="15" customFormat="1" ht="47.25" hidden="1">
      <c r="A271" s="24" t="s">
        <v>180</v>
      </c>
      <c r="B271" s="25" t="s">
        <v>13</v>
      </c>
      <c r="C271" s="25" t="s">
        <v>14</v>
      </c>
      <c r="D271" s="25" t="s">
        <v>41</v>
      </c>
      <c r="E271" s="25" t="s">
        <v>149</v>
      </c>
      <c r="F271" s="25" t="s">
        <v>181</v>
      </c>
      <c r="G271" s="25"/>
      <c r="H271" s="25"/>
      <c r="I271" s="25"/>
      <c r="J271" s="22">
        <v>30000</v>
      </c>
      <c r="K271" s="22">
        <f>K272</f>
        <v>28500</v>
      </c>
      <c r="L271" s="14">
        <f t="shared" si="102"/>
        <v>-1500</v>
      </c>
      <c r="M271" s="22">
        <f t="shared" ref="M271:N274" si="104">M272</f>
        <v>0</v>
      </c>
      <c r="N271" s="22">
        <f t="shared" si="104"/>
        <v>0</v>
      </c>
      <c r="O271" s="22"/>
      <c r="P271" s="22">
        <f>P272</f>
        <v>0</v>
      </c>
      <c r="Q271" s="22">
        <f t="shared" si="87"/>
        <v>28500</v>
      </c>
      <c r="R271" s="19">
        <v>30000</v>
      </c>
      <c r="S271" s="22">
        <f>S272</f>
        <v>28500</v>
      </c>
      <c r="T271" s="22">
        <f t="shared" si="103"/>
        <v>-1500</v>
      </c>
      <c r="U271" s="22">
        <f>U272</f>
        <v>0</v>
      </c>
      <c r="V271" s="22"/>
      <c r="W271" s="22">
        <f t="shared" si="88"/>
        <v>28500</v>
      </c>
      <c r="X271" s="22">
        <f t="shared" ref="X271:Y274" si="105">X272</f>
        <v>28500</v>
      </c>
      <c r="Y271" s="22">
        <f t="shared" si="105"/>
        <v>0</v>
      </c>
      <c r="Z271" s="22"/>
      <c r="AA271" s="19">
        <f t="shared" si="89"/>
        <v>28500</v>
      </c>
    </row>
    <row r="272" spans="1:27" s="15" customFormat="1" ht="78.75">
      <c r="A272" s="24" t="s">
        <v>182</v>
      </c>
      <c r="B272" s="25" t="s">
        <v>13</v>
      </c>
      <c r="C272" s="25" t="s">
        <v>14</v>
      </c>
      <c r="D272" s="25" t="s">
        <v>41</v>
      </c>
      <c r="E272" s="25" t="s">
        <v>149</v>
      </c>
      <c r="F272" s="25" t="s">
        <v>326</v>
      </c>
      <c r="G272" s="25"/>
      <c r="H272" s="25"/>
      <c r="I272" s="25"/>
      <c r="J272" s="22">
        <v>30000</v>
      </c>
      <c r="K272" s="22">
        <f>K273</f>
        <v>28500</v>
      </c>
      <c r="L272" s="14">
        <f t="shared" si="102"/>
        <v>-1500</v>
      </c>
      <c r="M272" s="22">
        <f t="shared" si="104"/>
        <v>0</v>
      </c>
      <c r="N272" s="22">
        <f t="shared" si="104"/>
        <v>0</v>
      </c>
      <c r="O272" s="22"/>
      <c r="P272" s="22">
        <f>P273</f>
        <v>0</v>
      </c>
      <c r="Q272" s="22">
        <v>27075</v>
      </c>
      <c r="R272" s="19">
        <v>30000</v>
      </c>
      <c r="S272" s="22">
        <f>S273</f>
        <v>28500</v>
      </c>
      <c r="T272" s="22">
        <f t="shared" si="103"/>
        <v>-1500</v>
      </c>
      <c r="U272" s="22">
        <f>U273</f>
        <v>0</v>
      </c>
      <c r="V272" s="22"/>
      <c r="W272" s="22">
        <v>27075</v>
      </c>
      <c r="X272" s="22">
        <f t="shared" si="105"/>
        <v>28500</v>
      </c>
      <c r="Y272" s="22">
        <f t="shared" si="105"/>
        <v>0</v>
      </c>
      <c r="Z272" s="22"/>
      <c r="AA272" s="19"/>
    </row>
    <row r="273" spans="1:27" s="15" customFormat="1" ht="31.5" hidden="1">
      <c r="A273" s="24" t="s">
        <v>46</v>
      </c>
      <c r="B273" s="25" t="s">
        <v>13</v>
      </c>
      <c r="C273" s="25" t="s">
        <v>14</v>
      </c>
      <c r="D273" s="25" t="s">
        <v>41</v>
      </c>
      <c r="E273" s="25" t="s">
        <v>149</v>
      </c>
      <c r="F273" s="25" t="s">
        <v>183</v>
      </c>
      <c r="G273" s="25" t="s">
        <v>31</v>
      </c>
      <c r="H273" s="25"/>
      <c r="I273" s="25"/>
      <c r="J273" s="22">
        <v>30000</v>
      </c>
      <c r="K273" s="22">
        <f>K274</f>
        <v>28500</v>
      </c>
      <c r="L273" s="14">
        <f t="shared" si="102"/>
        <v>-1500</v>
      </c>
      <c r="M273" s="22">
        <f t="shared" si="104"/>
        <v>0</v>
      </c>
      <c r="N273" s="22">
        <f t="shared" si="104"/>
        <v>0</v>
      </c>
      <c r="O273" s="22"/>
      <c r="P273" s="22">
        <f>P274</f>
        <v>0</v>
      </c>
      <c r="Q273" s="22">
        <f t="shared" si="87"/>
        <v>28500</v>
      </c>
      <c r="R273" s="19">
        <v>30000</v>
      </c>
      <c r="S273" s="22">
        <f>S274</f>
        <v>28500</v>
      </c>
      <c r="T273" s="22">
        <f t="shared" si="103"/>
        <v>-1500</v>
      </c>
      <c r="U273" s="22">
        <f>U274</f>
        <v>0</v>
      </c>
      <c r="V273" s="22"/>
      <c r="W273" s="22">
        <f t="shared" si="88"/>
        <v>28500</v>
      </c>
      <c r="X273" s="22">
        <f t="shared" si="105"/>
        <v>28500</v>
      </c>
      <c r="Y273" s="22">
        <f t="shared" si="105"/>
        <v>0</v>
      </c>
      <c r="Z273" s="22"/>
      <c r="AA273" s="19">
        <f t="shared" si="89"/>
        <v>28500</v>
      </c>
    </row>
    <row r="274" spans="1:27" s="15" customFormat="1" ht="31.5" hidden="1">
      <c r="A274" s="24" t="s">
        <v>47</v>
      </c>
      <c r="B274" s="25" t="s">
        <v>13</v>
      </c>
      <c r="C274" s="25" t="s">
        <v>14</v>
      </c>
      <c r="D274" s="25" t="s">
        <v>41</v>
      </c>
      <c r="E274" s="25" t="s">
        <v>149</v>
      </c>
      <c r="F274" s="25" t="s">
        <v>183</v>
      </c>
      <c r="G274" s="25" t="s">
        <v>48</v>
      </c>
      <c r="H274" s="25"/>
      <c r="I274" s="25"/>
      <c r="J274" s="22">
        <v>30000</v>
      </c>
      <c r="K274" s="22">
        <f>K275</f>
        <v>28500</v>
      </c>
      <c r="L274" s="14">
        <f t="shared" si="102"/>
        <v>-1500</v>
      </c>
      <c r="M274" s="22">
        <f t="shared" si="104"/>
        <v>0</v>
      </c>
      <c r="N274" s="22">
        <f t="shared" si="104"/>
        <v>0</v>
      </c>
      <c r="O274" s="22"/>
      <c r="P274" s="22">
        <f>P275</f>
        <v>0</v>
      </c>
      <c r="Q274" s="22">
        <f t="shared" si="87"/>
        <v>28500</v>
      </c>
      <c r="R274" s="19">
        <v>30000</v>
      </c>
      <c r="S274" s="22">
        <f>S275</f>
        <v>28500</v>
      </c>
      <c r="T274" s="22">
        <f t="shared" si="103"/>
        <v>-1500</v>
      </c>
      <c r="U274" s="22">
        <f>U275</f>
        <v>0</v>
      </c>
      <c r="V274" s="22"/>
      <c r="W274" s="22">
        <f t="shared" si="88"/>
        <v>28500</v>
      </c>
      <c r="X274" s="22">
        <f t="shared" si="105"/>
        <v>28500</v>
      </c>
      <c r="Y274" s="22">
        <f t="shared" si="105"/>
        <v>0</v>
      </c>
      <c r="Z274" s="22"/>
      <c r="AA274" s="19">
        <f t="shared" si="89"/>
        <v>28500</v>
      </c>
    </row>
    <row r="275" spans="1:27" s="15" customFormat="1" ht="31.5" hidden="1">
      <c r="A275" s="24" t="s">
        <v>64</v>
      </c>
      <c r="B275" s="25" t="s">
        <v>13</v>
      </c>
      <c r="C275" s="25" t="s">
        <v>14</v>
      </c>
      <c r="D275" s="25" t="s">
        <v>41</v>
      </c>
      <c r="E275" s="25" t="s">
        <v>149</v>
      </c>
      <c r="F275" s="25" t="s">
        <v>183</v>
      </c>
      <c r="G275" s="25" t="s">
        <v>65</v>
      </c>
      <c r="H275" s="25"/>
      <c r="I275" s="25"/>
      <c r="J275" s="22">
        <v>30000</v>
      </c>
      <c r="K275" s="22">
        <f>K279</f>
        <v>28500</v>
      </c>
      <c r="L275" s="14">
        <f t="shared" si="102"/>
        <v>-1500</v>
      </c>
      <c r="M275" s="22">
        <f>M279</f>
        <v>0</v>
      </c>
      <c r="N275" s="22">
        <f>N279</f>
        <v>0</v>
      </c>
      <c r="O275" s="22"/>
      <c r="P275" s="22">
        <f>P279</f>
        <v>0</v>
      </c>
      <c r="Q275" s="22">
        <f t="shared" si="87"/>
        <v>28500</v>
      </c>
      <c r="R275" s="19">
        <v>30000</v>
      </c>
      <c r="S275" s="22">
        <f>S279</f>
        <v>28500</v>
      </c>
      <c r="T275" s="22">
        <f t="shared" si="103"/>
        <v>-1500</v>
      </c>
      <c r="U275" s="22">
        <f>U279</f>
        <v>0</v>
      </c>
      <c r="V275" s="22"/>
      <c r="W275" s="22">
        <f t="shared" si="88"/>
        <v>28500</v>
      </c>
      <c r="X275" s="22">
        <f>X279</f>
        <v>28500</v>
      </c>
      <c r="Y275" s="22">
        <f>Y279</f>
        <v>0</v>
      </c>
      <c r="Z275" s="22"/>
      <c r="AA275" s="19">
        <f t="shared" si="89"/>
        <v>28500</v>
      </c>
    </row>
    <row r="276" spans="1:27" s="15" customFormat="1" ht="15.75" hidden="1">
      <c r="A276" s="24" t="s">
        <v>29</v>
      </c>
      <c r="B276" s="25" t="s">
        <v>13</v>
      </c>
      <c r="C276" s="25" t="s">
        <v>14</v>
      </c>
      <c r="D276" s="25" t="s">
        <v>41</v>
      </c>
      <c r="E276" s="25" t="s">
        <v>149</v>
      </c>
      <c r="F276" s="25" t="s">
        <v>183</v>
      </c>
      <c r="G276" s="25" t="s">
        <v>65</v>
      </c>
      <c r="H276" s="25" t="s">
        <v>51</v>
      </c>
      <c r="I276" s="25" t="s">
        <v>31</v>
      </c>
      <c r="J276" s="22">
        <v>30000</v>
      </c>
      <c r="K276" s="22">
        <f>K277</f>
        <v>28500</v>
      </c>
      <c r="L276" s="14">
        <f t="shared" si="102"/>
        <v>-1500</v>
      </c>
      <c r="M276" s="22">
        <f>M277</f>
        <v>0</v>
      </c>
      <c r="N276" s="22">
        <f>N277</f>
        <v>0</v>
      </c>
      <c r="O276" s="22"/>
      <c r="P276" s="22">
        <f>P277</f>
        <v>0</v>
      </c>
      <c r="Q276" s="22">
        <f t="shared" ref="Q276:Q340" si="106">K276+N276</f>
        <v>28500</v>
      </c>
      <c r="R276" s="19">
        <v>30000</v>
      </c>
      <c r="S276" s="22">
        <f>S277</f>
        <v>28500</v>
      </c>
      <c r="T276" s="22">
        <f t="shared" si="103"/>
        <v>-1500</v>
      </c>
      <c r="U276" s="22">
        <f>U277</f>
        <v>0</v>
      </c>
      <c r="V276" s="22"/>
      <c r="W276" s="22">
        <f t="shared" ref="W276:W340" si="107">S276+U276</f>
        <v>28500</v>
      </c>
      <c r="X276" s="22">
        <f>X277</f>
        <v>28500</v>
      </c>
      <c r="Y276" s="22">
        <f>Y277</f>
        <v>0</v>
      </c>
      <c r="Z276" s="22"/>
      <c r="AA276" s="19">
        <f t="shared" ref="AA276:AA340" si="108">X276+Y276</f>
        <v>28500</v>
      </c>
    </row>
    <row r="277" spans="1:27" s="15" customFormat="1" ht="15.75" hidden="1">
      <c r="A277" s="24" t="s">
        <v>52</v>
      </c>
      <c r="B277" s="25" t="s">
        <v>13</v>
      </c>
      <c r="C277" s="25" t="s">
        <v>14</v>
      </c>
      <c r="D277" s="25" t="s">
        <v>41</v>
      </c>
      <c r="E277" s="25" t="s">
        <v>149</v>
      </c>
      <c r="F277" s="25" t="s">
        <v>183</v>
      </c>
      <c r="G277" s="25" t="s">
        <v>65</v>
      </c>
      <c r="H277" s="25" t="s">
        <v>51</v>
      </c>
      <c r="I277" s="25" t="s">
        <v>53</v>
      </c>
      <c r="J277" s="22">
        <v>30000</v>
      </c>
      <c r="K277" s="22">
        <f>K278</f>
        <v>28500</v>
      </c>
      <c r="L277" s="14">
        <f t="shared" si="102"/>
        <v>-1500</v>
      </c>
      <c r="M277" s="22">
        <f>M278</f>
        <v>0</v>
      </c>
      <c r="N277" s="22">
        <f>N278</f>
        <v>0</v>
      </c>
      <c r="O277" s="22"/>
      <c r="P277" s="22">
        <f>P278</f>
        <v>0</v>
      </c>
      <c r="Q277" s="22">
        <f t="shared" si="106"/>
        <v>28500</v>
      </c>
      <c r="R277" s="19">
        <v>30000</v>
      </c>
      <c r="S277" s="22">
        <f>S278</f>
        <v>28500</v>
      </c>
      <c r="T277" s="22">
        <f t="shared" si="103"/>
        <v>-1500</v>
      </c>
      <c r="U277" s="22">
        <f>U278</f>
        <v>0</v>
      </c>
      <c r="V277" s="22"/>
      <c r="W277" s="22">
        <f t="shared" si="107"/>
        <v>28500</v>
      </c>
      <c r="X277" s="22">
        <f>X278</f>
        <v>28500</v>
      </c>
      <c r="Y277" s="22">
        <f>Y278</f>
        <v>0</v>
      </c>
      <c r="Z277" s="22"/>
      <c r="AA277" s="19">
        <f t="shared" si="108"/>
        <v>28500</v>
      </c>
    </row>
    <row r="278" spans="1:27" s="15" customFormat="1" ht="15.75" hidden="1">
      <c r="A278" s="24" t="s">
        <v>54</v>
      </c>
      <c r="B278" s="25" t="s">
        <v>13</v>
      </c>
      <c r="C278" s="25" t="s">
        <v>14</v>
      </c>
      <c r="D278" s="25" t="s">
        <v>41</v>
      </c>
      <c r="E278" s="25" t="s">
        <v>149</v>
      </c>
      <c r="F278" s="25" t="s">
        <v>183</v>
      </c>
      <c r="G278" s="25" t="s">
        <v>65</v>
      </c>
      <c r="H278" s="25" t="s">
        <v>51</v>
      </c>
      <c r="I278" s="25" t="s">
        <v>55</v>
      </c>
      <c r="J278" s="22">
        <v>30000</v>
      </c>
      <c r="K278" s="22">
        <v>28500</v>
      </c>
      <c r="L278" s="14">
        <f t="shared" si="102"/>
        <v>-1500</v>
      </c>
      <c r="M278" s="22"/>
      <c r="N278" s="22"/>
      <c r="O278" s="22"/>
      <c r="P278" s="22"/>
      <c r="Q278" s="22">
        <f t="shared" si="106"/>
        <v>28500</v>
      </c>
      <c r="R278" s="19">
        <v>30000</v>
      </c>
      <c r="S278" s="22">
        <v>28500</v>
      </c>
      <c r="T278" s="22">
        <f t="shared" si="103"/>
        <v>-1500</v>
      </c>
      <c r="U278" s="22"/>
      <c r="V278" s="22"/>
      <c r="W278" s="22">
        <f t="shared" si="107"/>
        <v>28500</v>
      </c>
      <c r="X278" s="22">
        <v>28500</v>
      </c>
      <c r="Y278" s="22"/>
      <c r="Z278" s="22"/>
      <c r="AA278" s="19">
        <f t="shared" si="108"/>
        <v>28500</v>
      </c>
    </row>
    <row r="279" spans="1:27" s="15" customFormat="1" ht="15.75" hidden="1">
      <c r="A279" s="24" t="s">
        <v>36</v>
      </c>
      <c r="B279" s="25" t="s">
        <v>13</v>
      </c>
      <c r="C279" s="25" t="s">
        <v>14</v>
      </c>
      <c r="D279" s="25" t="s">
        <v>41</v>
      </c>
      <c r="E279" s="25" t="s">
        <v>149</v>
      </c>
      <c r="F279" s="25" t="s">
        <v>183</v>
      </c>
      <c r="G279" s="25" t="s">
        <v>65</v>
      </c>
      <c r="H279" s="25" t="s">
        <v>51</v>
      </c>
      <c r="I279" s="25" t="s">
        <v>37</v>
      </c>
      <c r="J279" s="22">
        <v>30000</v>
      </c>
      <c r="K279" s="22">
        <f>K276</f>
        <v>28500</v>
      </c>
      <c r="L279" s="14">
        <f t="shared" si="102"/>
        <v>-1500</v>
      </c>
      <c r="M279" s="22">
        <f>M276</f>
        <v>0</v>
      </c>
      <c r="N279" s="22">
        <f>N276</f>
        <v>0</v>
      </c>
      <c r="O279" s="22"/>
      <c r="P279" s="22">
        <f>P276</f>
        <v>0</v>
      </c>
      <c r="Q279" s="22">
        <f t="shared" si="106"/>
        <v>28500</v>
      </c>
      <c r="R279" s="19">
        <v>30000</v>
      </c>
      <c r="S279" s="22">
        <f>S276</f>
        <v>28500</v>
      </c>
      <c r="T279" s="22">
        <f t="shared" si="103"/>
        <v>-1500</v>
      </c>
      <c r="U279" s="22">
        <f>U276</f>
        <v>0</v>
      </c>
      <c r="V279" s="22"/>
      <c r="W279" s="22">
        <f t="shared" si="107"/>
        <v>28500</v>
      </c>
      <c r="X279" s="22">
        <f>X276</f>
        <v>28500</v>
      </c>
      <c r="Y279" s="22">
        <f>Y276</f>
        <v>0</v>
      </c>
      <c r="Z279" s="22"/>
      <c r="AA279" s="19">
        <f t="shared" si="108"/>
        <v>28500</v>
      </c>
    </row>
    <row r="280" spans="1:27" s="15" customFormat="1" ht="47.25" hidden="1">
      <c r="A280" s="24" t="s">
        <v>184</v>
      </c>
      <c r="B280" s="25" t="s">
        <v>13</v>
      </c>
      <c r="C280" s="25" t="s">
        <v>14</v>
      </c>
      <c r="D280" s="25" t="s">
        <v>41</v>
      </c>
      <c r="E280" s="25" t="s">
        <v>149</v>
      </c>
      <c r="F280" s="25" t="s">
        <v>185</v>
      </c>
      <c r="G280" s="25"/>
      <c r="H280" s="25"/>
      <c r="I280" s="25"/>
      <c r="J280" s="22">
        <v>564359.9</v>
      </c>
      <c r="K280" s="22">
        <f>K281+K289</f>
        <v>3800</v>
      </c>
      <c r="L280" s="14">
        <f t="shared" si="102"/>
        <v>-560559.9</v>
      </c>
      <c r="M280" s="22">
        <f t="shared" ref="M280:AA280" si="109">M281+M289</f>
        <v>0</v>
      </c>
      <c r="N280" s="22">
        <f t="shared" si="109"/>
        <v>0</v>
      </c>
      <c r="O280" s="22">
        <f t="shared" si="109"/>
        <v>2700000</v>
      </c>
      <c r="P280" s="22">
        <f t="shared" si="109"/>
        <v>0</v>
      </c>
      <c r="Q280" s="22">
        <f t="shared" si="109"/>
        <v>1203610</v>
      </c>
      <c r="R280" s="22">
        <f t="shared" si="109"/>
        <v>4000</v>
      </c>
      <c r="S280" s="22">
        <f t="shared" si="109"/>
        <v>3800</v>
      </c>
      <c r="T280" s="22">
        <f t="shared" si="103"/>
        <v>-200</v>
      </c>
      <c r="U280" s="22">
        <f t="shared" si="109"/>
        <v>0</v>
      </c>
      <c r="V280" s="22"/>
      <c r="W280" s="22">
        <f t="shared" si="109"/>
        <v>3610</v>
      </c>
      <c r="X280" s="22">
        <f t="shared" si="109"/>
        <v>3800</v>
      </c>
      <c r="Y280" s="22">
        <f t="shared" si="109"/>
        <v>0</v>
      </c>
      <c r="Z280" s="22"/>
      <c r="AA280" s="22">
        <f t="shared" si="109"/>
        <v>0</v>
      </c>
    </row>
    <row r="281" spans="1:27" s="15" customFormat="1" ht="47.25">
      <c r="A281" s="24" t="s">
        <v>186</v>
      </c>
      <c r="B281" s="25" t="s">
        <v>13</v>
      </c>
      <c r="C281" s="25" t="s">
        <v>14</v>
      </c>
      <c r="D281" s="25" t="s">
        <v>41</v>
      </c>
      <c r="E281" s="25" t="s">
        <v>149</v>
      </c>
      <c r="F281" s="25" t="s">
        <v>329</v>
      </c>
      <c r="G281" s="25"/>
      <c r="H281" s="25"/>
      <c r="I281" s="25"/>
      <c r="J281" s="22">
        <v>0</v>
      </c>
      <c r="K281" s="22">
        <f t="shared" ref="K281:Q283" si="110">K282</f>
        <v>0</v>
      </c>
      <c r="L281" s="14">
        <f t="shared" si="102"/>
        <v>0</v>
      </c>
      <c r="M281" s="22">
        <f t="shared" si="110"/>
        <v>0</v>
      </c>
      <c r="N281" s="22">
        <f t="shared" si="110"/>
        <v>0</v>
      </c>
      <c r="O281" s="22">
        <f t="shared" si="110"/>
        <v>2700000</v>
      </c>
      <c r="P281" s="22">
        <f t="shared" si="110"/>
        <v>0</v>
      </c>
      <c r="Q281" s="22">
        <v>1200000</v>
      </c>
      <c r="R281" s="19">
        <v>0</v>
      </c>
      <c r="S281" s="22">
        <f t="shared" ref="S281:U283" si="111">S282</f>
        <v>0</v>
      </c>
      <c r="T281" s="22">
        <f t="shared" si="103"/>
        <v>0</v>
      </c>
      <c r="U281" s="22">
        <f t="shared" si="111"/>
        <v>0</v>
      </c>
      <c r="V281" s="22"/>
      <c r="W281" s="22"/>
      <c r="X281" s="22"/>
      <c r="Y281" s="22"/>
      <c r="Z281" s="22"/>
      <c r="AA281" s="19"/>
    </row>
    <row r="282" spans="1:27" s="15" customFormat="1" ht="15.75" hidden="1">
      <c r="A282" s="24" t="s">
        <v>66</v>
      </c>
      <c r="B282" s="25" t="s">
        <v>13</v>
      </c>
      <c r="C282" s="25" t="s">
        <v>14</v>
      </c>
      <c r="D282" s="25" t="s">
        <v>41</v>
      </c>
      <c r="E282" s="25" t="s">
        <v>149</v>
      </c>
      <c r="F282" s="25" t="s">
        <v>187</v>
      </c>
      <c r="G282" s="25" t="s">
        <v>67</v>
      </c>
      <c r="H282" s="25"/>
      <c r="I282" s="25"/>
      <c r="J282" s="22">
        <v>0</v>
      </c>
      <c r="K282" s="22">
        <f t="shared" si="110"/>
        <v>0</v>
      </c>
      <c r="L282" s="14">
        <f t="shared" si="102"/>
        <v>0</v>
      </c>
      <c r="M282" s="22">
        <f t="shared" si="110"/>
        <v>0</v>
      </c>
      <c r="N282" s="22">
        <f t="shared" si="110"/>
        <v>0</v>
      </c>
      <c r="O282" s="22">
        <f t="shared" si="110"/>
        <v>2700000</v>
      </c>
      <c r="P282" s="22">
        <f t="shared" si="110"/>
        <v>0</v>
      </c>
      <c r="Q282" s="22">
        <f t="shared" si="110"/>
        <v>2700000</v>
      </c>
      <c r="R282" s="19">
        <v>0</v>
      </c>
      <c r="S282" s="22">
        <f t="shared" si="111"/>
        <v>0</v>
      </c>
      <c r="T282" s="22">
        <f t="shared" si="103"/>
        <v>0</v>
      </c>
      <c r="U282" s="22">
        <f t="shared" si="111"/>
        <v>0</v>
      </c>
      <c r="V282" s="22"/>
      <c r="W282" s="22"/>
      <c r="X282" s="22"/>
      <c r="Y282" s="22"/>
      <c r="Z282" s="22"/>
      <c r="AA282" s="19"/>
    </row>
    <row r="283" spans="1:27" s="15" customFormat="1" ht="15.75" hidden="1">
      <c r="A283" s="24" t="s">
        <v>68</v>
      </c>
      <c r="B283" s="25" t="s">
        <v>13</v>
      </c>
      <c r="C283" s="25" t="s">
        <v>14</v>
      </c>
      <c r="D283" s="25" t="s">
        <v>41</v>
      </c>
      <c r="E283" s="25" t="s">
        <v>149</v>
      </c>
      <c r="F283" s="25" t="s">
        <v>187</v>
      </c>
      <c r="G283" s="25" t="s">
        <v>69</v>
      </c>
      <c r="H283" s="25"/>
      <c r="I283" s="25"/>
      <c r="J283" s="22">
        <v>0</v>
      </c>
      <c r="K283" s="22">
        <f t="shared" si="110"/>
        <v>0</v>
      </c>
      <c r="L283" s="14">
        <f t="shared" si="102"/>
        <v>0</v>
      </c>
      <c r="M283" s="22">
        <f t="shared" si="110"/>
        <v>0</v>
      </c>
      <c r="N283" s="22">
        <f t="shared" si="110"/>
        <v>0</v>
      </c>
      <c r="O283" s="22">
        <f t="shared" si="110"/>
        <v>2700000</v>
      </c>
      <c r="P283" s="22">
        <f t="shared" si="110"/>
        <v>0</v>
      </c>
      <c r="Q283" s="22">
        <f t="shared" si="110"/>
        <v>2700000</v>
      </c>
      <c r="R283" s="19">
        <v>0</v>
      </c>
      <c r="S283" s="22">
        <f t="shared" si="111"/>
        <v>0</v>
      </c>
      <c r="T283" s="22">
        <f t="shared" si="103"/>
        <v>0</v>
      </c>
      <c r="U283" s="22">
        <f t="shared" si="111"/>
        <v>0</v>
      </c>
      <c r="V283" s="22"/>
      <c r="W283" s="22"/>
      <c r="X283" s="22"/>
      <c r="Y283" s="22"/>
      <c r="Z283" s="22"/>
      <c r="AA283" s="19"/>
    </row>
    <row r="284" spans="1:27" s="15" customFormat="1" ht="94.5" hidden="1">
      <c r="A284" s="24" t="s">
        <v>132</v>
      </c>
      <c r="B284" s="25" t="s">
        <v>13</v>
      </c>
      <c r="C284" s="25" t="s">
        <v>14</v>
      </c>
      <c r="D284" s="25" t="s">
        <v>41</v>
      </c>
      <c r="E284" s="25" t="s">
        <v>149</v>
      </c>
      <c r="F284" s="25" t="s">
        <v>187</v>
      </c>
      <c r="G284" s="25" t="s">
        <v>133</v>
      </c>
      <c r="H284" s="25"/>
      <c r="I284" s="25"/>
      <c r="J284" s="22">
        <v>0</v>
      </c>
      <c r="K284" s="22">
        <f>K288</f>
        <v>0</v>
      </c>
      <c r="L284" s="14">
        <f t="shared" si="102"/>
        <v>0</v>
      </c>
      <c r="M284" s="22">
        <f t="shared" ref="M284:Q284" si="112">M288</f>
        <v>0</v>
      </c>
      <c r="N284" s="22">
        <f t="shared" si="112"/>
        <v>0</v>
      </c>
      <c r="O284" s="22">
        <f t="shared" si="112"/>
        <v>2700000</v>
      </c>
      <c r="P284" s="22">
        <f t="shared" si="112"/>
        <v>0</v>
      </c>
      <c r="Q284" s="22">
        <f t="shared" si="112"/>
        <v>2700000</v>
      </c>
      <c r="R284" s="19">
        <v>0</v>
      </c>
      <c r="S284" s="22">
        <f>S288</f>
        <v>0</v>
      </c>
      <c r="T284" s="22">
        <f t="shared" si="103"/>
        <v>0</v>
      </c>
      <c r="U284" s="22">
        <f>U288</f>
        <v>0</v>
      </c>
      <c r="V284" s="22"/>
      <c r="W284" s="22"/>
      <c r="X284" s="22"/>
      <c r="Y284" s="22"/>
      <c r="Z284" s="22"/>
      <c r="AA284" s="19"/>
    </row>
    <row r="285" spans="1:27" s="15" customFormat="1" ht="15.75" hidden="1">
      <c r="A285" s="24" t="s">
        <v>29</v>
      </c>
      <c r="B285" s="25" t="s">
        <v>13</v>
      </c>
      <c r="C285" s="25" t="s">
        <v>14</v>
      </c>
      <c r="D285" s="25" t="s">
        <v>41</v>
      </c>
      <c r="E285" s="25" t="s">
        <v>149</v>
      </c>
      <c r="F285" s="25" t="s">
        <v>187</v>
      </c>
      <c r="G285" s="25" t="s">
        <v>133</v>
      </c>
      <c r="H285" s="25" t="s">
        <v>171</v>
      </c>
      <c r="I285" s="25" t="s">
        <v>31</v>
      </c>
      <c r="J285" s="22">
        <v>0</v>
      </c>
      <c r="K285" s="22">
        <f t="shared" ref="K285:Q286" si="113">K286</f>
        <v>0</v>
      </c>
      <c r="L285" s="14">
        <f t="shared" si="102"/>
        <v>0</v>
      </c>
      <c r="M285" s="22">
        <f t="shared" si="113"/>
        <v>0</v>
      </c>
      <c r="N285" s="22">
        <f t="shared" si="113"/>
        <v>0</v>
      </c>
      <c r="O285" s="22">
        <f t="shared" si="113"/>
        <v>2700000</v>
      </c>
      <c r="P285" s="22">
        <f t="shared" si="113"/>
        <v>0</v>
      </c>
      <c r="Q285" s="22">
        <f t="shared" si="113"/>
        <v>2700000</v>
      </c>
      <c r="R285" s="19">
        <v>0</v>
      </c>
      <c r="S285" s="22">
        <f>S286</f>
        <v>0</v>
      </c>
      <c r="T285" s="22">
        <f t="shared" si="103"/>
        <v>0</v>
      </c>
      <c r="U285" s="22">
        <f>U286</f>
        <v>0</v>
      </c>
      <c r="V285" s="22"/>
      <c r="W285" s="22">
        <f t="shared" si="107"/>
        <v>0</v>
      </c>
      <c r="X285" s="22">
        <f>X286</f>
        <v>0</v>
      </c>
      <c r="Y285" s="22">
        <f>Y286</f>
        <v>0</v>
      </c>
      <c r="Z285" s="22"/>
      <c r="AA285" s="19">
        <f t="shared" si="108"/>
        <v>0</v>
      </c>
    </row>
    <row r="286" spans="1:27" s="15" customFormat="1" ht="31.5" hidden="1">
      <c r="A286" s="24" t="s">
        <v>32</v>
      </c>
      <c r="B286" s="25" t="s">
        <v>13</v>
      </c>
      <c r="C286" s="25" t="s">
        <v>14</v>
      </c>
      <c r="D286" s="25" t="s">
        <v>41</v>
      </c>
      <c r="E286" s="25" t="s">
        <v>149</v>
      </c>
      <c r="F286" s="25" t="s">
        <v>187</v>
      </c>
      <c r="G286" s="25" t="s">
        <v>133</v>
      </c>
      <c r="H286" s="25" t="s">
        <v>171</v>
      </c>
      <c r="I286" s="25" t="s">
        <v>33</v>
      </c>
      <c r="J286" s="22">
        <v>0</v>
      </c>
      <c r="K286" s="22">
        <f t="shared" si="113"/>
        <v>0</v>
      </c>
      <c r="L286" s="14">
        <f t="shared" si="102"/>
        <v>0</v>
      </c>
      <c r="M286" s="22">
        <f t="shared" si="113"/>
        <v>0</v>
      </c>
      <c r="N286" s="22">
        <f t="shared" si="113"/>
        <v>0</v>
      </c>
      <c r="O286" s="22">
        <f t="shared" si="113"/>
        <v>2700000</v>
      </c>
      <c r="P286" s="22">
        <f t="shared" si="113"/>
        <v>0</v>
      </c>
      <c r="Q286" s="22">
        <f t="shared" si="113"/>
        <v>2700000</v>
      </c>
      <c r="R286" s="19">
        <v>0</v>
      </c>
      <c r="S286" s="22">
        <f>S287</f>
        <v>0</v>
      </c>
      <c r="T286" s="22">
        <f t="shared" si="103"/>
        <v>0</v>
      </c>
      <c r="U286" s="22">
        <f>U287</f>
        <v>0</v>
      </c>
      <c r="V286" s="22"/>
      <c r="W286" s="22">
        <f t="shared" si="107"/>
        <v>0</v>
      </c>
      <c r="X286" s="22">
        <f>X287</f>
        <v>0</v>
      </c>
      <c r="Y286" s="22">
        <f>Y287</f>
        <v>0</v>
      </c>
      <c r="Z286" s="22"/>
      <c r="AA286" s="19">
        <f t="shared" si="108"/>
        <v>0</v>
      </c>
    </row>
    <row r="287" spans="1:27" s="15" customFormat="1" ht="47.25" hidden="1">
      <c r="A287" s="24" t="s">
        <v>73</v>
      </c>
      <c r="B287" s="25" t="s">
        <v>13</v>
      </c>
      <c r="C287" s="25" t="s">
        <v>14</v>
      </c>
      <c r="D287" s="25" t="s">
        <v>41</v>
      </c>
      <c r="E287" s="25" t="s">
        <v>149</v>
      </c>
      <c r="F287" s="25" t="s">
        <v>187</v>
      </c>
      <c r="G287" s="25" t="s">
        <v>133</v>
      </c>
      <c r="H287" s="25" t="s">
        <v>171</v>
      </c>
      <c r="I287" s="25" t="s">
        <v>74</v>
      </c>
      <c r="J287" s="22">
        <v>0</v>
      </c>
      <c r="K287" s="22"/>
      <c r="L287" s="14">
        <f t="shared" si="102"/>
        <v>0</v>
      </c>
      <c r="M287" s="22"/>
      <c r="N287" s="22"/>
      <c r="O287" s="22">
        <f>1000000+1700000</f>
        <v>2700000</v>
      </c>
      <c r="P287" s="22"/>
      <c r="Q287" s="22">
        <f>K287+N287+O287</f>
        <v>2700000</v>
      </c>
      <c r="R287" s="19">
        <v>0</v>
      </c>
      <c r="S287" s="22"/>
      <c r="T287" s="22">
        <f t="shared" si="103"/>
        <v>0</v>
      </c>
      <c r="U287" s="22"/>
      <c r="V287" s="22"/>
      <c r="W287" s="22">
        <f t="shared" si="107"/>
        <v>0</v>
      </c>
      <c r="X287" s="22"/>
      <c r="Y287" s="22"/>
      <c r="Z287" s="22"/>
      <c r="AA287" s="19">
        <f t="shared" si="108"/>
        <v>0</v>
      </c>
    </row>
    <row r="288" spans="1:27" s="15" customFormat="1" ht="15.75" hidden="1">
      <c r="A288" s="24" t="s">
        <v>36</v>
      </c>
      <c r="B288" s="25" t="s">
        <v>13</v>
      </c>
      <c r="C288" s="25" t="s">
        <v>14</v>
      </c>
      <c r="D288" s="25" t="s">
        <v>41</v>
      </c>
      <c r="E288" s="25" t="s">
        <v>149</v>
      </c>
      <c r="F288" s="25" t="s">
        <v>187</v>
      </c>
      <c r="G288" s="25" t="s">
        <v>133</v>
      </c>
      <c r="H288" s="25" t="s">
        <v>171</v>
      </c>
      <c r="I288" s="25" t="s">
        <v>37</v>
      </c>
      <c r="J288" s="22">
        <v>0</v>
      </c>
      <c r="K288" s="22">
        <f>K285</f>
        <v>0</v>
      </c>
      <c r="L288" s="14">
        <f t="shared" si="102"/>
        <v>0</v>
      </c>
      <c r="M288" s="22">
        <f t="shared" ref="M288:Q288" si="114">M285</f>
        <v>0</v>
      </c>
      <c r="N288" s="22">
        <f t="shared" si="114"/>
        <v>0</v>
      </c>
      <c r="O288" s="22">
        <f t="shared" si="114"/>
        <v>2700000</v>
      </c>
      <c r="P288" s="22">
        <f t="shared" si="114"/>
        <v>0</v>
      </c>
      <c r="Q288" s="22">
        <f t="shared" si="114"/>
        <v>2700000</v>
      </c>
      <c r="R288" s="19">
        <v>0</v>
      </c>
      <c r="S288" s="22">
        <f>S285</f>
        <v>0</v>
      </c>
      <c r="T288" s="22">
        <f t="shared" si="103"/>
        <v>0</v>
      </c>
      <c r="U288" s="22">
        <f>U285</f>
        <v>0</v>
      </c>
      <c r="V288" s="22"/>
      <c r="W288" s="22">
        <f t="shared" si="107"/>
        <v>0</v>
      </c>
      <c r="X288" s="22">
        <f>X285</f>
        <v>0</v>
      </c>
      <c r="Y288" s="22">
        <f>Y285</f>
        <v>0</v>
      </c>
      <c r="Z288" s="22"/>
      <c r="AA288" s="19">
        <f t="shared" si="108"/>
        <v>0</v>
      </c>
    </row>
    <row r="289" spans="1:27" s="15" customFormat="1" ht="47.25">
      <c r="A289" s="24" t="s">
        <v>127</v>
      </c>
      <c r="B289" s="25" t="s">
        <v>13</v>
      </c>
      <c r="C289" s="25" t="s">
        <v>14</v>
      </c>
      <c r="D289" s="25" t="s">
        <v>41</v>
      </c>
      <c r="E289" s="25" t="s">
        <v>149</v>
      </c>
      <c r="F289" s="25" t="s">
        <v>333</v>
      </c>
      <c r="G289" s="25"/>
      <c r="H289" s="25"/>
      <c r="I289" s="25"/>
      <c r="J289" s="22">
        <v>4000</v>
      </c>
      <c r="K289" s="22">
        <f>K290</f>
        <v>3800</v>
      </c>
      <c r="L289" s="14">
        <f t="shared" si="102"/>
        <v>-200</v>
      </c>
      <c r="M289" s="22">
        <f t="shared" ref="M289:N291" si="115">M290</f>
        <v>0</v>
      </c>
      <c r="N289" s="22">
        <f t="shared" si="115"/>
        <v>0</v>
      </c>
      <c r="O289" s="22"/>
      <c r="P289" s="22">
        <f>P290</f>
        <v>0</v>
      </c>
      <c r="Q289" s="22">
        <v>3610</v>
      </c>
      <c r="R289" s="19">
        <v>4000</v>
      </c>
      <c r="S289" s="22">
        <f>S290</f>
        <v>3800</v>
      </c>
      <c r="T289" s="22">
        <f t="shared" si="103"/>
        <v>-200</v>
      </c>
      <c r="U289" s="22">
        <f>U290</f>
        <v>0</v>
      </c>
      <c r="V289" s="22"/>
      <c r="W289" s="22">
        <v>3610</v>
      </c>
      <c r="X289" s="22">
        <f t="shared" ref="X289:Y291" si="116">X290</f>
        <v>3800</v>
      </c>
      <c r="Y289" s="22">
        <f t="shared" si="116"/>
        <v>0</v>
      </c>
      <c r="Z289" s="22"/>
      <c r="AA289" s="19"/>
    </row>
    <row r="290" spans="1:27" s="15" customFormat="1" ht="31.5" hidden="1">
      <c r="A290" s="24" t="s">
        <v>46</v>
      </c>
      <c r="B290" s="25" t="s">
        <v>13</v>
      </c>
      <c r="C290" s="25" t="s">
        <v>14</v>
      </c>
      <c r="D290" s="25" t="s">
        <v>41</v>
      </c>
      <c r="E290" s="25" t="s">
        <v>149</v>
      </c>
      <c r="F290" s="25" t="s">
        <v>188</v>
      </c>
      <c r="G290" s="25" t="s">
        <v>31</v>
      </c>
      <c r="H290" s="25"/>
      <c r="I290" s="25"/>
      <c r="J290" s="22">
        <v>4000</v>
      </c>
      <c r="K290" s="22">
        <f>K291</f>
        <v>3800</v>
      </c>
      <c r="L290" s="14">
        <f t="shared" si="102"/>
        <v>-200</v>
      </c>
      <c r="M290" s="22">
        <f t="shared" si="115"/>
        <v>0</v>
      </c>
      <c r="N290" s="22">
        <f t="shared" si="115"/>
        <v>0</v>
      </c>
      <c r="O290" s="22"/>
      <c r="P290" s="22">
        <f>P291</f>
        <v>0</v>
      </c>
      <c r="Q290" s="22">
        <f t="shared" si="106"/>
        <v>3800</v>
      </c>
      <c r="R290" s="19">
        <v>4000</v>
      </c>
      <c r="S290" s="22">
        <f>S291</f>
        <v>3800</v>
      </c>
      <c r="T290" s="22">
        <f t="shared" si="103"/>
        <v>-200</v>
      </c>
      <c r="U290" s="22">
        <f>U291</f>
        <v>0</v>
      </c>
      <c r="V290" s="22"/>
      <c r="W290" s="22">
        <f t="shared" si="107"/>
        <v>3800</v>
      </c>
      <c r="X290" s="22">
        <f t="shared" si="116"/>
        <v>3800</v>
      </c>
      <c r="Y290" s="22">
        <f t="shared" si="116"/>
        <v>0</v>
      </c>
      <c r="Z290" s="22"/>
      <c r="AA290" s="19">
        <f t="shared" si="108"/>
        <v>3800</v>
      </c>
    </row>
    <row r="291" spans="1:27" s="15" customFormat="1" ht="31.5" hidden="1">
      <c r="A291" s="24" t="s">
        <v>47</v>
      </c>
      <c r="B291" s="25" t="s">
        <v>13</v>
      </c>
      <c r="C291" s="25" t="s">
        <v>14</v>
      </c>
      <c r="D291" s="25" t="s">
        <v>41</v>
      </c>
      <c r="E291" s="25" t="s">
        <v>149</v>
      </c>
      <c r="F291" s="25" t="s">
        <v>188</v>
      </c>
      <c r="G291" s="25" t="s">
        <v>48</v>
      </c>
      <c r="H291" s="25"/>
      <c r="I291" s="25"/>
      <c r="J291" s="22">
        <v>4000</v>
      </c>
      <c r="K291" s="22">
        <f>K292</f>
        <v>3800</v>
      </c>
      <c r="L291" s="14">
        <f t="shared" si="102"/>
        <v>-200</v>
      </c>
      <c r="M291" s="22">
        <f t="shared" si="115"/>
        <v>0</v>
      </c>
      <c r="N291" s="22">
        <f t="shared" si="115"/>
        <v>0</v>
      </c>
      <c r="O291" s="22"/>
      <c r="P291" s="22">
        <f>P292</f>
        <v>0</v>
      </c>
      <c r="Q291" s="22">
        <f t="shared" si="106"/>
        <v>3800</v>
      </c>
      <c r="R291" s="19">
        <v>4000</v>
      </c>
      <c r="S291" s="22">
        <f>S292</f>
        <v>3800</v>
      </c>
      <c r="T291" s="22">
        <f t="shared" si="103"/>
        <v>-200</v>
      </c>
      <c r="U291" s="22">
        <f>U292</f>
        <v>0</v>
      </c>
      <c r="V291" s="22"/>
      <c r="W291" s="22">
        <f t="shared" si="107"/>
        <v>3800</v>
      </c>
      <c r="X291" s="22">
        <f t="shared" si="116"/>
        <v>3800</v>
      </c>
      <c r="Y291" s="22">
        <f t="shared" si="116"/>
        <v>0</v>
      </c>
      <c r="Z291" s="22"/>
      <c r="AA291" s="19">
        <f t="shared" si="108"/>
        <v>3800</v>
      </c>
    </row>
    <row r="292" spans="1:27" s="15" customFormat="1" ht="31.5" hidden="1">
      <c r="A292" s="24" t="s">
        <v>64</v>
      </c>
      <c r="B292" s="25" t="s">
        <v>13</v>
      </c>
      <c r="C292" s="25" t="s">
        <v>14</v>
      </c>
      <c r="D292" s="25" t="s">
        <v>41</v>
      </c>
      <c r="E292" s="25" t="s">
        <v>149</v>
      </c>
      <c r="F292" s="25" t="s">
        <v>188</v>
      </c>
      <c r="G292" s="25" t="s">
        <v>65</v>
      </c>
      <c r="H292" s="25"/>
      <c r="I292" s="25"/>
      <c r="J292" s="22">
        <v>4000</v>
      </c>
      <c r="K292" s="22">
        <f>K296</f>
        <v>3800</v>
      </c>
      <c r="L292" s="14">
        <f t="shared" si="102"/>
        <v>-200</v>
      </c>
      <c r="M292" s="22">
        <f>M296</f>
        <v>0</v>
      </c>
      <c r="N292" s="22">
        <f>N296</f>
        <v>0</v>
      </c>
      <c r="O292" s="22"/>
      <c r="P292" s="22">
        <f>P296</f>
        <v>0</v>
      </c>
      <c r="Q292" s="22">
        <f t="shared" si="106"/>
        <v>3800</v>
      </c>
      <c r="R292" s="19">
        <v>4000</v>
      </c>
      <c r="S292" s="22">
        <f>S296</f>
        <v>3800</v>
      </c>
      <c r="T292" s="22">
        <f t="shared" si="103"/>
        <v>-200</v>
      </c>
      <c r="U292" s="22">
        <f>U296</f>
        <v>0</v>
      </c>
      <c r="V292" s="22"/>
      <c r="W292" s="22">
        <f t="shared" si="107"/>
        <v>3800</v>
      </c>
      <c r="X292" s="22">
        <f>X296</f>
        <v>3800</v>
      </c>
      <c r="Y292" s="22">
        <f>Y296</f>
        <v>0</v>
      </c>
      <c r="Z292" s="22"/>
      <c r="AA292" s="19">
        <f t="shared" si="108"/>
        <v>3800</v>
      </c>
    </row>
    <row r="293" spans="1:27" s="15" customFormat="1" ht="15.75" hidden="1">
      <c r="A293" s="24" t="s">
        <v>29</v>
      </c>
      <c r="B293" s="25" t="s">
        <v>13</v>
      </c>
      <c r="C293" s="25" t="s">
        <v>14</v>
      </c>
      <c r="D293" s="25" t="s">
        <v>41</v>
      </c>
      <c r="E293" s="25" t="s">
        <v>149</v>
      </c>
      <c r="F293" s="25" t="s">
        <v>188</v>
      </c>
      <c r="G293" s="25" t="s">
        <v>65</v>
      </c>
      <c r="H293" s="25" t="s">
        <v>51</v>
      </c>
      <c r="I293" s="25" t="s">
        <v>31</v>
      </c>
      <c r="J293" s="22">
        <v>4000</v>
      </c>
      <c r="K293" s="22">
        <f>K294</f>
        <v>3800</v>
      </c>
      <c r="L293" s="14">
        <f t="shared" si="102"/>
        <v>-200</v>
      </c>
      <c r="M293" s="22">
        <f>M294</f>
        <v>0</v>
      </c>
      <c r="N293" s="22">
        <f>N294</f>
        <v>0</v>
      </c>
      <c r="O293" s="22"/>
      <c r="P293" s="22">
        <f>P294</f>
        <v>0</v>
      </c>
      <c r="Q293" s="22">
        <f t="shared" si="106"/>
        <v>3800</v>
      </c>
      <c r="R293" s="19">
        <v>4000</v>
      </c>
      <c r="S293" s="22">
        <f>S294</f>
        <v>3800</v>
      </c>
      <c r="T293" s="22">
        <f t="shared" si="103"/>
        <v>-200</v>
      </c>
      <c r="U293" s="22">
        <f>U294</f>
        <v>0</v>
      </c>
      <c r="V293" s="22"/>
      <c r="W293" s="22">
        <f t="shared" si="107"/>
        <v>3800</v>
      </c>
      <c r="X293" s="22">
        <f>X294</f>
        <v>3800</v>
      </c>
      <c r="Y293" s="22">
        <f>Y294</f>
        <v>0</v>
      </c>
      <c r="Z293" s="22"/>
      <c r="AA293" s="19">
        <f t="shared" si="108"/>
        <v>3800</v>
      </c>
    </row>
    <row r="294" spans="1:27" s="15" customFormat="1" ht="15.75" hidden="1">
      <c r="A294" s="24" t="s">
        <v>52</v>
      </c>
      <c r="B294" s="25" t="s">
        <v>13</v>
      </c>
      <c r="C294" s="25" t="s">
        <v>14</v>
      </c>
      <c r="D294" s="25" t="s">
        <v>41</v>
      </c>
      <c r="E294" s="25" t="s">
        <v>149</v>
      </c>
      <c r="F294" s="25" t="s">
        <v>188</v>
      </c>
      <c r="G294" s="25" t="s">
        <v>65</v>
      </c>
      <c r="H294" s="25" t="s">
        <v>51</v>
      </c>
      <c r="I294" s="25" t="s">
        <v>53</v>
      </c>
      <c r="J294" s="22">
        <v>4000</v>
      </c>
      <c r="K294" s="22">
        <f>K295</f>
        <v>3800</v>
      </c>
      <c r="L294" s="14">
        <f t="shared" si="102"/>
        <v>-200</v>
      </c>
      <c r="M294" s="22">
        <f>M295</f>
        <v>0</v>
      </c>
      <c r="N294" s="22">
        <f>N295</f>
        <v>0</v>
      </c>
      <c r="O294" s="22"/>
      <c r="P294" s="22">
        <f>P295</f>
        <v>0</v>
      </c>
      <c r="Q294" s="22">
        <f t="shared" si="106"/>
        <v>3800</v>
      </c>
      <c r="R294" s="19">
        <v>4000</v>
      </c>
      <c r="S294" s="22">
        <f>S295</f>
        <v>3800</v>
      </c>
      <c r="T294" s="22">
        <f t="shared" si="103"/>
        <v>-200</v>
      </c>
      <c r="U294" s="22">
        <f>U295</f>
        <v>0</v>
      </c>
      <c r="V294" s="22"/>
      <c r="W294" s="22">
        <f t="shared" si="107"/>
        <v>3800</v>
      </c>
      <c r="X294" s="22">
        <f>X295</f>
        <v>3800</v>
      </c>
      <c r="Y294" s="22">
        <f>Y295</f>
        <v>0</v>
      </c>
      <c r="Z294" s="22"/>
      <c r="AA294" s="19">
        <f t="shared" si="108"/>
        <v>3800</v>
      </c>
    </row>
    <row r="295" spans="1:27" s="15" customFormat="1" ht="15.75" hidden="1">
      <c r="A295" s="24" t="s">
        <v>54</v>
      </c>
      <c r="B295" s="25" t="s">
        <v>13</v>
      </c>
      <c r="C295" s="25" t="s">
        <v>14</v>
      </c>
      <c r="D295" s="25" t="s">
        <v>41</v>
      </c>
      <c r="E295" s="25" t="s">
        <v>149</v>
      </c>
      <c r="F295" s="25" t="s">
        <v>188</v>
      </c>
      <c r="G295" s="25" t="s">
        <v>65</v>
      </c>
      <c r="H295" s="25" t="s">
        <v>51</v>
      </c>
      <c r="I295" s="25" t="s">
        <v>55</v>
      </c>
      <c r="J295" s="22">
        <v>4000</v>
      </c>
      <c r="K295" s="22">
        <v>3800</v>
      </c>
      <c r="L295" s="14">
        <f t="shared" si="102"/>
        <v>-200</v>
      </c>
      <c r="M295" s="22"/>
      <c r="N295" s="22"/>
      <c r="O295" s="22"/>
      <c r="P295" s="22"/>
      <c r="Q295" s="22">
        <f t="shared" si="106"/>
        <v>3800</v>
      </c>
      <c r="R295" s="19">
        <v>4000</v>
      </c>
      <c r="S295" s="22">
        <v>3800</v>
      </c>
      <c r="T295" s="22">
        <f t="shared" si="103"/>
        <v>-200</v>
      </c>
      <c r="U295" s="22"/>
      <c r="V295" s="22"/>
      <c r="W295" s="22">
        <f t="shared" si="107"/>
        <v>3800</v>
      </c>
      <c r="X295" s="22">
        <v>3800</v>
      </c>
      <c r="Y295" s="22"/>
      <c r="Z295" s="22"/>
      <c r="AA295" s="19">
        <f t="shared" si="108"/>
        <v>3800</v>
      </c>
    </row>
    <row r="296" spans="1:27" s="15" customFormat="1" ht="15.75" hidden="1">
      <c r="A296" s="24" t="s">
        <v>36</v>
      </c>
      <c r="B296" s="25" t="s">
        <v>13</v>
      </c>
      <c r="C296" s="25" t="s">
        <v>14</v>
      </c>
      <c r="D296" s="25" t="s">
        <v>41</v>
      </c>
      <c r="E296" s="25" t="s">
        <v>149</v>
      </c>
      <c r="F296" s="25" t="s">
        <v>188</v>
      </c>
      <c r="G296" s="25" t="s">
        <v>65</v>
      </c>
      <c r="H296" s="25" t="s">
        <v>51</v>
      </c>
      <c r="I296" s="25" t="s">
        <v>37</v>
      </c>
      <c r="J296" s="22">
        <v>4000</v>
      </c>
      <c r="K296" s="22">
        <f>K293</f>
        <v>3800</v>
      </c>
      <c r="L296" s="14">
        <f t="shared" si="102"/>
        <v>-200</v>
      </c>
      <c r="M296" s="22">
        <f>M293</f>
        <v>0</v>
      </c>
      <c r="N296" s="22">
        <f>N293</f>
        <v>0</v>
      </c>
      <c r="O296" s="22"/>
      <c r="P296" s="22">
        <f>P293</f>
        <v>0</v>
      </c>
      <c r="Q296" s="22">
        <f t="shared" si="106"/>
        <v>3800</v>
      </c>
      <c r="R296" s="19">
        <v>4000</v>
      </c>
      <c r="S296" s="22">
        <f>S293</f>
        <v>3800</v>
      </c>
      <c r="T296" s="22">
        <f t="shared" si="103"/>
        <v>-200</v>
      </c>
      <c r="U296" s="22">
        <f>U293</f>
        <v>0</v>
      </c>
      <c r="V296" s="22"/>
      <c r="W296" s="22">
        <f t="shared" si="107"/>
        <v>3800</v>
      </c>
      <c r="X296" s="22">
        <f>X293</f>
        <v>3800</v>
      </c>
      <c r="Y296" s="22">
        <f>Y293</f>
        <v>0</v>
      </c>
      <c r="Z296" s="22"/>
      <c r="AA296" s="19">
        <f t="shared" si="108"/>
        <v>3800</v>
      </c>
    </row>
    <row r="297" spans="1:27" s="15" customFormat="1" ht="92.25" hidden="1" customHeight="1">
      <c r="A297" s="24" t="s">
        <v>189</v>
      </c>
      <c r="B297" s="25" t="s">
        <v>13</v>
      </c>
      <c r="C297" s="25" t="s">
        <v>14</v>
      </c>
      <c r="D297" s="25" t="s">
        <v>41</v>
      </c>
      <c r="E297" s="25" t="s">
        <v>149</v>
      </c>
      <c r="F297" s="25" t="s">
        <v>190</v>
      </c>
      <c r="G297" s="25"/>
      <c r="H297" s="25"/>
      <c r="I297" s="25"/>
      <c r="J297" s="22">
        <v>560359.9</v>
      </c>
      <c r="K297" s="22">
        <f>K298</f>
        <v>787424.9</v>
      </c>
      <c r="L297" s="14">
        <f t="shared" si="102"/>
        <v>227065</v>
      </c>
      <c r="M297" s="22">
        <f t="shared" ref="M297:AA297" si="117">M298</f>
        <v>0</v>
      </c>
      <c r="N297" s="22">
        <f t="shared" si="117"/>
        <v>0</v>
      </c>
      <c r="O297" s="22">
        <f t="shared" si="117"/>
        <v>527875.19999999995</v>
      </c>
      <c r="P297" s="22">
        <f t="shared" si="117"/>
        <v>0</v>
      </c>
      <c r="Q297" s="22">
        <f t="shared" si="117"/>
        <v>922572</v>
      </c>
      <c r="R297" s="22">
        <f t="shared" si="117"/>
        <v>922572</v>
      </c>
      <c r="S297" s="22">
        <f t="shared" si="117"/>
        <v>922572</v>
      </c>
      <c r="T297" s="22">
        <f t="shared" si="103"/>
        <v>0</v>
      </c>
      <c r="U297" s="22">
        <f t="shared" si="117"/>
        <v>922572</v>
      </c>
      <c r="V297" s="22"/>
      <c r="W297" s="22">
        <f t="shared" si="117"/>
        <v>922572</v>
      </c>
      <c r="X297" s="22">
        <f t="shared" si="117"/>
        <v>922572</v>
      </c>
      <c r="Y297" s="22">
        <f t="shared" si="117"/>
        <v>922572</v>
      </c>
      <c r="Z297" s="22"/>
      <c r="AA297" s="22">
        <f t="shared" si="117"/>
        <v>922572</v>
      </c>
    </row>
    <row r="298" spans="1:27" s="15" customFormat="1" ht="110.25">
      <c r="A298" s="24" t="s">
        <v>325</v>
      </c>
      <c r="B298" s="25" t="s">
        <v>13</v>
      </c>
      <c r="C298" s="25" t="s">
        <v>14</v>
      </c>
      <c r="D298" s="25" t="s">
        <v>41</v>
      </c>
      <c r="E298" s="25" t="s">
        <v>149</v>
      </c>
      <c r="F298" s="25" t="s">
        <v>324</v>
      </c>
      <c r="G298" s="25"/>
      <c r="H298" s="25"/>
      <c r="I298" s="25"/>
      <c r="J298" s="22">
        <v>560359.9</v>
      </c>
      <c r="K298" s="22">
        <f t="shared" ref="K298:U299" si="118">K299</f>
        <v>787424.9</v>
      </c>
      <c r="L298" s="14">
        <f t="shared" si="102"/>
        <v>227065</v>
      </c>
      <c r="M298" s="22">
        <f t="shared" si="118"/>
        <v>0</v>
      </c>
      <c r="N298" s="22">
        <f t="shared" si="118"/>
        <v>0</v>
      </c>
      <c r="O298" s="22">
        <f t="shared" si="118"/>
        <v>527875.19999999995</v>
      </c>
      <c r="P298" s="22">
        <f t="shared" si="118"/>
        <v>0</v>
      </c>
      <c r="Q298" s="22">
        <v>922572</v>
      </c>
      <c r="R298" s="22">
        <v>922572</v>
      </c>
      <c r="S298" s="22">
        <v>922572</v>
      </c>
      <c r="T298" s="22">
        <v>922572</v>
      </c>
      <c r="U298" s="22">
        <v>922572</v>
      </c>
      <c r="V298" s="22">
        <v>922572</v>
      </c>
      <c r="W298" s="22">
        <v>922572</v>
      </c>
      <c r="X298" s="22">
        <v>922572</v>
      </c>
      <c r="Y298" s="22">
        <v>922572</v>
      </c>
      <c r="Z298" s="22">
        <v>922572</v>
      </c>
      <c r="AA298" s="22">
        <v>922572</v>
      </c>
    </row>
    <row r="299" spans="1:27" s="15" customFormat="1" ht="63" hidden="1">
      <c r="A299" s="24" t="s">
        <v>82</v>
      </c>
      <c r="B299" s="25" t="s">
        <v>13</v>
      </c>
      <c r="C299" s="25" t="s">
        <v>14</v>
      </c>
      <c r="D299" s="25" t="s">
        <v>41</v>
      </c>
      <c r="E299" s="25" t="s">
        <v>149</v>
      </c>
      <c r="F299" s="25" t="s">
        <v>191</v>
      </c>
      <c r="G299" s="25" t="s">
        <v>83</v>
      </c>
      <c r="H299" s="25"/>
      <c r="I299" s="25"/>
      <c r="J299" s="22">
        <v>560359.9</v>
      </c>
      <c r="K299" s="22">
        <f t="shared" si="118"/>
        <v>787424.9</v>
      </c>
      <c r="L299" s="14">
        <f t="shared" si="102"/>
        <v>227065</v>
      </c>
      <c r="M299" s="22">
        <f t="shared" si="118"/>
        <v>0</v>
      </c>
      <c r="N299" s="22">
        <f t="shared" si="118"/>
        <v>0</v>
      </c>
      <c r="O299" s="22">
        <f t="shared" si="118"/>
        <v>527875.19999999995</v>
      </c>
      <c r="P299" s="22">
        <f t="shared" si="118"/>
        <v>0</v>
      </c>
      <c r="Q299" s="22">
        <f t="shared" si="118"/>
        <v>1315300.1000000001</v>
      </c>
      <c r="R299" s="19">
        <v>71876.7</v>
      </c>
      <c r="S299" s="22">
        <f t="shared" si="118"/>
        <v>788850.3</v>
      </c>
      <c r="T299" s="22">
        <f t="shared" si="103"/>
        <v>716973.60000000009</v>
      </c>
      <c r="U299" s="22">
        <f t="shared" si="118"/>
        <v>0</v>
      </c>
      <c r="V299" s="22"/>
      <c r="W299" s="22">
        <f t="shared" si="107"/>
        <v>788850.3</v>
      </c>
      <c r="X299" s="22">
        <f>X300</f>
        <v>789132.7</v>
      </c>
      <c r="Y299" s="22">
        <f>Y300</f>
        <v>0</v>
      </c>
      <c r="Z299" s="22"/>
      <c r="AA299" s="19">
        <f t="shared" si="108"/>
        <v>789132.7</v>
      </c>
    </row>
    <row r="300" spans="1:27" s="15" customFormat="1" ht="31.5" hidden="1">
      <c r="A300" s="24" t="s">
        <v>192</v>
      </c>
      <c r="B300" s="25" t="s">
        <v>13</v>
      </c>
      <c r="C300" s="25" t="s">
        <v>14</v>
      </c>
      <c r="D300" s="25" t="s">
        <v>41</v>
      </c>
      <c r="E300" s="25" t="s">
        <v>149</v>
      </c>
      <c r="F300" s="25" t="s">
        <v>191</v>
      </c>
      <c r="G300" s="25" t="s">
        <v>193</v>
      </c>
      <c r="H300" s="25"/>
      <c r="I300" s="25"/>
      <c r="J300" s="22">
        <v>560359.9</v>
      </c>
      <c r="K300" s="22">
        <f>K301+K306</f>
        <v>787424.9</v>
      </c>
      <c r="L300" s="14">
        <f t="shared" si="102"/>
        <v>227065</v>
      </c>
      <c r="M300" s="22">
        <f>M301+M306</f>
        <v>0</v>
      </c>
      <c r="N300" s="22">
        <f>N301+N306</f>
        <v>0</v>
      </c>
      <c r="O300" s="22">
        <f>O301+O306</f>
        <v>527875.19999999995</v>
      </c>
      <c r="P300" s="22">
        <f>P301+P306</f>
        <v>0</v>
      </c>
      <c r="Q300" s="22">
        <f>Q301+Q306</f>
        <v>1315300.1000000001</v>
      </c>
      <c r="R300" s="19">
        <v>71876.7</v>
      </c>
      <c r="S300" s="22">
        <f>S301+S306</f>
        <v>788850.3</v>
      </c>
      <c r="T300" s="22">
        <f t="shared" si="103"/>
        <v>716973.60000000009</v>
      </c>
      <c r="U300" s="22">
        <f>U301+U306</f>
        <v>0</v>
      </c>
      <c r="V300" s="22"/>
      <c r="W300" s="22">
        <f t="shared" si="107"/>
        <v>788850.3</v>
      </c>
      <c r="X300" s="22">
        <f>X301+X306</f>
        <v>789132.7</v>
      </c>
      <c r="Y300" s="22">
        <f>Y301+Y306</f>
        <v>0</v>
      </c>
      <c r="Z300" s="22"/>
      <c r="AA300" s="19">
        <f t="shared" si="108"/>
        <v>789132.7</v>
      </c>
    </row>
    <row r="301" spans="1:27" s="15" customFormat="1" ht="94.5" hidden="1">
      <c r="A301" s="24" t="s">
        <v>194</v>
      </c>
      <c r="B301" s="25" t="s">
        <v>13</v>
      </c>
      <c r="C301" s="25" t="s">
        <v>14</v>
      </c>
      <c r="D301" s="25" t="s">
        <v>41</v>
      </c>
      <c r="E301" s="25" t="s">
        <v>149</v>
      </c>
      <c r="F301" s="25" t="s">
        <v>191</v>
      </c>
      <c r="G301" s="25" t="s">
        <v>195</v>
      </c>
      <c r="H301" s="25"/>
      <c r="I301" s="25"/>
      <c r="J301" s="22">
        <v>560359.9</v>
      </c>
      <c r="K301" s="22">
        <f t="shared" ref="K301:U303" si="119">K302</f>
        <v>787424.9</v>
      </c>
      <c r="L301" s="14">
        <f t="shared" si="102"/>
        <v>227065</v>
      </c>
      <c r="M301" s="22">
        <f t="shared" si="119"/>
        <v>0</v>
      </c>
      <c r="N301" s="22">
        <f t="shared" si="119"/>
        <v>0</v>
      </c>
      <c r="O301" s="22">
        <f t="shared" si="119"/>
        <v>527875.19999999995</v>
      </c>
      <c r="P301" s="22">
        <f t="shared" si="119"/>
        <v>0</v>
      </c>
      <c r="Q301" s="22">
        <f t="shared" si="119"/>
        <v>1315300.1000000001</v>
      </c>
      <c r="R301" s="19">
        <v>71876.7</v>
      </c>
      <c r="S301" s="22">
        <f t="shared" si="119"/>
        <v>788850.3</v>
      </c>
      <c r="T301" s="22">
        <f t="shared" si="103"/>
        <v>716973.60000000009</v>
      </c>
      <c r="U301" s="22">
        <f t="shared" si="119"/>
        <v>0</v>
      </c>
      <c r="V301" s="22"/>
      <c r="W301" s="22">
        <f t="shared" si="107"/>
        <v>788850.3</v>
      </c>
      <c r="X301" s="22">
        <f t="shared" ref="X301:Y303" si="120">X302</f>
        <v>789132.7</v>
      </c>
      <c r="Y301" s="22">
        <f t="shared" si="120"/>
        <v>0</v>
      </c>
      <c r="Z301" s="22"/>
      <c r="AA301" s="19">
        <f t="shared" si="108"/>
        <v>789132.7</v>
      </c>
    </row>
    <row r="302" spans="1:27" s="15" customFormat="1" ht="15.75" hidden="1">
      <c r="A302" s="24" t="s">
        <v>29</v>
      </c>
      <c r="B302" s="25" t="s">
        <v>13</v>
      </c>
      <c r="C302" s="25" t="s">
        <v>14</v>
      </c>
      <c r="D302" s="25" t="s">
        <v>41</v>
      </c>
      <c r="E302" s="25" t="s">
        <v>149</v>
      </c>
      <c r="F302" s="25" t="s">
        <v>191</v>
      </c>
      <c r="G302" s="25" t="s">
        <v>195</v>
      </c>
      <c r="H302" s="25"/>
      <c r="I302" s="25" t="s">
        <v>31</v>
      </c>
      <c r="J302" s="22">
        <v>560359.9</v>
      </c>
      <c r="K302" s="22">
        <f t="shared" si="119"/>
        <v>787424.9</v>
      </c>
      <c r="L302" s="14">
        <f t="shared" si="102"/>
        <v>227065</v>
      </c>
      <c r="M302" s="22">
        <f t="shared" si="119"/>
        <v>0</v>
      </c>
      <c r="N302" s="22">
        <f t="shared" si="119"/>
        <v>0</v>
      </c>
      <c r="O302" s="22">
        <f t="shared" si="119"/>
        <v>527875.19999999995</v>
      </c>
      <c r="P302" s="22">
        <f t="shared" si="119"/>
        <v>0</v>
      </c>
      <c r="Q302" s="22">
        <f t="shared" si="119"/>
        <v>1315300.1000000001</v>
      </c>
      <c r="R302" s="19">
        <v>71876.7</v>
      </c>
      <c r="S302" s="22">
        <f t="shared" si="119"/>
        <v>788850.3</v>
      </c>
      <c r="T302" s="22">
        <f t="shared" si="103"/>
        <v>716973.60000000009</v>
      </c>
      <c r="U302" s="22">
        <f t="shared" si="119"/>
        <v>0</v>
      </c>
      <c r="V302" s="22"/>
      <c r="W302" s="22">
        <f t="shared" si="107"/>
        <v>788850.3</v>
      </c>
      <c r="X302" s="22">
        <f t="shared" si="120"/>
        <v>789132.7</v>
      </c>
      <c r="Y302" s="22">
        <f t="shared" si="120"/>
        <v>0</v>
      </c>
      <c r="Z302" s="22"/>
      <c r="AA302" s="19">
        <f t="shared" si="108"/>
        <v>789132.7</v>
      </c>
    </row>
    <row r="303" spans="1:27" s="15" customFormat="1" ht="31.5" hidden="1">
      <c r="A303" s="24" t="s">
        <v>88</v>
      </c>
      <c r="B303" s="25" t="s">
        <v>13</v>
      </c>
      <c r="C303" s="25" t="s">
        <v>14</v>
      </c>
      <c r="D303" s="25" t="s">
        <v>41</v>
      </c>
      <c r="E303" s="25" t="s">
        <v>149</v>
      </c>
      <c r="F303" s="25" t="s">
        <v>191</v>
      </c>
      <c r="G303" s="25" t="s">
        <v>195</v>
      </c>
      <c r="H303" s="25"/>
      <c r="I303" s="25" t="s">
        <v>48</v>
      </c>
      <c r="J303" s="22">
        <v>560359.9</v>
      </c>
      <c r="K303" s="22">
        <f t="shared" si="119"/>
        <v>787424.9</v>
      </c>
      <c r="L303" s="14">
        <f t="shared" si="102"/>
        <v>227065</v>
      </c>
      <c r="M303" s="22">
        <f t="shared" si="119"/>
        <v>0</v>
      </c>
      <c r="N303" s="22">
        <f t="shared" si="119"/>
        <v>0</v>
      </c>
      <c r="O303" s="22">
        <f t="shared" si="119"/>
        <v>527875.19999999995</v>
      </c>
      <c r="P303" s="22">
        <f t="shared" si="119"/>
        <v>0</v>
      </c>
      <c r="Q303" s="22">
        <f t="shared" si="119"/>
        <v>1315300.1000000001</v>
      </c>
      <c r="R303" s="19">
        <v>71876.7</v>
      </c>
      <c r="S303" s="22">
        <f t="shared" si="119"/>
        <v>788850.3</v>
      </c>
      <c r="T303" s="22">
        <f t="shared" si="103"/>
        <v>716973.60000000009</v>
      </c>
      <c r="U303" s="22">
        <f t="shared" si="119"/>
        <v>0</v>
      </c>
      <c r="V303" s="22"/>
      <c r="W303" s="22">
        <f t="shared" si="107"/>
        <v>788850.3</v>
      </c>
      <c r="X303" s="22">
        <f t="shared" si="120"/>
        <v>789132.7</v>
      </c>
      <c r="Y303" s="22">
        <f t="shared" si="120"/>
        <v>0</v>
      </c>
      <c r="Z303" s="22"/>
      <c r="AA303" s="19">
        <f t="shared" si="108"/>
        <v>789132.7</v>
      </c>
    </row>
    <row r="304" spans="1:27" s="15" customFormat="1" ht="47.25" hidden="1">
      <c r="A304" s="24" t="s">
        <v>89</v>
      </c>
      <c r="B304" s="25" t="s">
        <v>13</v>
      </c>
      <c r="C304" s="25" t="s">
        <v>14</v>
      </c>
      <c r="D304" s="25" t="s">
        <v>41</v>
      </c>
      <c r="E304" s="25" t="s">
        <v>149</v>
      </c>
      <c r="F304" s="25" t="s">
        <v>191</v>
      </c>
      <c r="G304" s="25" t="s">
        <v>195</v>
      </c>
      <c r="H304" s="25"/>
      <c r="I304" s="25" t="s">
        <v>50</v>
      </c>
      <c r="J304" s="22">
        <v>560359.9</v>
      </c>
      <c r="K304" s="22">
        <v>787424.9</v>
      </c>
      <c r="L304" s="14">
        <f t="shared" si="102"/>
        <v>227065</v>
      </c>
      <c r="M304" s="22"/>
      <c r="N304" s="22"/>
      <c r="O304" s="22">
        <v>527875.19999999995</v>
      </c>
      <c r="P304" s="22"/>
      <c r="Q304" s="22">
        <f>K304+N304+O304</f>
        <v>1315300.1000000001</v>
      </c>
      <c r="R304" s="19">
        <v>71876.7</v>
      </c>
      <c r="S304" s="22">
        <v>788850.3</v>
      </c>
      <c r="T304" s="22">
        <f t="shared" si="103"/>
        <v>716973.60000000009</v>
      </c>
      <c r="U304" s="22"/>
      <c r="V304" s="22"/>
      <c r="W304" s="22">
        <f t="shared" si="107"/>
        <v>788850.3</v>
      </c>
      <c r="X304" s="22">
        <v>789132.7</v>
      </c>
      <c r="Y304" s="22"/>
      <c r="Z304" s="22"/>
      <c r="AA304" s="19">
        <f t="shared" si="108"/>
        <v>789132.7</v>
      </c>
    </row>
    <row r="305" spans="1:27" s="15" customFormat="1" ht="15.75" hidden="1">
      <c r="A305" s="24" t="s">
        <v>36</v>
      </c>
      <c r="B305" s="25" t="s">
        <v>13</v>
      </c>
      <c r="C305" s="25" t="s">
        <v>14</v>
      </c>
      <c r="D305" s="25" t="s">
        <v>41</v>
      </c>
      <c r="E305" s="25" t="s">
        <v>149</v>
      </c>
      <c r="F305" s="25" t="s">
        <v>191</v>
      </c>
      <c r="G305" s="25" t="s">
        <v>195</v>
      </c>
      <c r="H305" s="25"/>
      <c r="I305" s="25" t="s">
        <v>37</v>
      </c>
      <c r="J305" s="22">
        <v>560359.9</v>
      </c>
      <c r="K305" s="22">
        <f>K302</f>
        <v>787424.9</v>
      </c>
      <c r="L305" s="14">
        <f t="shared" si="102"/>
        <v>227065</v>
      </c>
      <c r="M305" s="22">
        <f>M302</f>
        <v>0</v>
      </c>
      <c r="N305" s="22">
        <f>N302</f>
        <v>0</v>
      </c>
      <c r="O305" s="22">
        <f>O302</f>
        <v>527875.19999999995</v>
      </c>
      <c r="P305" s="22">
        <f>P302</f>
        <v>0</v>
      </c>
      <c r="Q305" s="22">
        <f>Q302</f>
        <v>1315300.1000000001</v>
      </c>
      <c r="R305" s="19">
        <v>71876.7</v>
      </c>
      <c r="S305" s="22">
        <f>S302</f>
        <v>788850.3</v>
      </c>
      <c r="T305" s="22">
        <f t="shared" si="103"/>
        <v>716973.60000000009</v>
      </c>
      <c r="U305" s="22">
        <f>U302</f>
        <v>0</v>
      </c>
      <c r="V305" s="22"/>
      <c r="W305" s="22">
        <f t="shared" si="107"/>
        <v>788850.3</v>
      </c>
      <c r="X305" s="22">
        <f>X302</f>
        <v>789132.7</v>
      </c>
      <c r="Y305" s="22">
        <f>Y302</f>
        <v>0</v>
      </c>
      <c r="Z305" s="22"/>
      <c r="AA305" s="19">
        <f t="shared" si="108"/>
        <v>789132.7</v>
      </c>
    </row>
    <row r="306" spans="1:27" s="15" customFormat="1" ht="31.5" hidden="1">
      <c r="A306" s="24" t="s">
        <v>90</v>
      </c>
      <c r="B306" s="25" t="s">
        <v>13</v>
      </c>
      <c r="C306" s="25" t="s">
        <v>14</v>
      </c>
      <c r="D306" s="25" t="s">
        <v>41</v>
      </c>
      <c r="E306" s="25" t="s">
        <v>149</v>
      </c>
      <c r="F306" s="25" t="s">
        <v>196</v>
      </c>
      <c r="G306" s="25" t="s">
        <v>91</v>
      </c>
      <c r="H306" s="25"/>
      <c r="I306" s="25"/>
      <c r="J306" s="22">
        <v>0</v>
      </c>
      <c r="K306" s="22"/>
      <c r="L306" s="14">
        <f t="shared" si="102"/>
        <v>0</v>
      </c>
      <c r="M306" s="22"/>
      <c r="N306" s="22"/>
      <c r="O306" s="22"/>
      <c r="P306" s="22"/>
      <c r="Q306" s="22">
        <f t="shared" si="106"/>
        <v>0</v>
      </c>
      <c r="R306" s="19">
        <v>0</v>
      </c>
      <c r="S306" s="22"/>
      <c r="T306" s="22">
        <f t="shared" si="103"/>
        <v>0</v>
      </c>
      <c r="U306" s="22"/>
      <c r="V306" s="22"/>
      <c r="W306" s="22">
        <f t="shared" si="107"/>
        <v>0</v>
      </c>
      <c r="X306" s="22"/>
      <c r="Y306" s="22"/>
      <c r="Z306" s="22"/>
      <c r="AA306" s="19">
        <f t="shared" si="108"/>
        <v>0</v>
      </c>
    </row>
    <row r="307" spans="1:27" s="15" customFormat="1" ht="15.75" hidden="1">
      <c r="A307" s="24" t="s">
        <v>29</v>
      </c>
      <c r="B307" s="25" t="s">
        <v>13</v>
      </c>
      <c r="C307" s="25" t="s">
        <v>14</v>
      </c>
      <c r="D307" s="25" t="s">
        <v>41</v>
      </c>
      <c r="E307" s="25" t="s">
        <v>149</v>
      </c>
      <c r="F307" s="25" t="s">
        <v>196</v>
      </c>
      <c r="G307" s="25" t="s">
        <v>91</v>
      </c>
      <c r="H307" s="25"/>
      <c r="I307" s="25" t="s">
        <v>31</v>
      </c>
      <c r="J307" s="22">
        <v>0</v>
      </c>
      <c r="K307" s="22"/>
      <c r="L307" s="14">
        <f t="shared" si="102"/>
        <v>0</v>
      </c>
      <c r="M307" s="22"/>
      <c r="N307" s="22"/>
      <c r="O307" s="22"/>
      <c r="P307" s="22"/>
      <c r="Q307" s="22">
        <f t="shared" si="106"/>
        <v>0</v>
      </c>
      <c r="R307" s="19">
        <v>0</v>
      </c>
      <c r="S307" s="22"/>
      <c r="T307" s="22">
        <f t="shared" si="103"/>
        <v>0</v>
      </c>
      <c r="U307" s="22"/>
      <c r="V307" s="22"/>
      <c r="W307" s="22">
        <f t="shared" si="107"/>
        <v>0</v>
      </c>
      <c r="X307" s="22"/>
      <c r="Y307" s="22"/>
      <c r="Z307" s="22"/>
      <c r="AA307" s="19">
        <f t="shared" si="108"/>
        <v>0</v>
      </c>
    </row>
    <row r="308" spans="1:27" s="15" customFormat="1" ht="31.5" hidden="1">
      <c r="A308" s="24" t="s">
        <v>88</v>
      </c>
      <c r="B308" s="25" t="s">
        <v>13</v>
      </c>
      <c r="C308" s="25" t="s">
        <v>14</v>
      </c>
      <c r="D308" s="25" t="s">
        <v>41</v>
      </c>
      <c r="E308" s="25" t="s">
        <v>149</v>
      </c>
      <c r="F308" s="25" t="s">
        <v>196</v>
      </c>
      <c r="G308" s="25" t="s">
        <v>91</v>
      </c>
      <c r="H308" s="25"/>
      <c r="I308" s="25" t="s">
        <v>48</v>
      </c>
      <c r="J308" s="22">
        <v>0</v>
      </c>
      <c r="K308" s="22"/>
      <c r="L308" s="14">
        <f t="shared" si="102"/>
        <v>0</v>
      </c>
      <c r="M308" s="22"/>
      <c r="N308" s="22"/>
      <c r="O308" s="22"/>
      <c r="P308" s="22"/>
      <c r="Q308" s="22">
        <f t="shared" si="106"/>
        <v>0</v>
      </c>
      <c r="R308" s="19">
        <v>0</v>
      </c>
      <c r="S308" s="22"/>
      <c r="T308" s="22">
        <f t="shared" si="103"/>
        <v>0</v>
      </c>
      <c r="U308" s="22"/>
      <c r="V308" s="22"/>
      <c r="W308" s="22">
        <f t="shared" si="107"/>
        <v>0</v>
      </c>
      <c r="X308" s="22"/>
      <c r="Y308" s="22"/>
      <c r="Z308" s="22"/>
      <c r="AA308" s="19">
        <f t="shared" si="108"/>
        <v>0</v>
      </c>
    </row>
    <row r="309" spans="1:27" s="15" customFormat="1" ht="47.25" hidden="1">
      <c r="A309" s="24" t="s">
        <v>89</v>
      </c>
      <c r="B309" s="25" t="s">
        <v>13</v>
      </c>
      <c r="C309" s="25" t="s">
        <v>14</v>
      </c>
      <c r="D309" s="25" t="s">
        <v>41</v>
      </c>
      <c r="E309" s="25" t="s">
        <v>149</v>
      </c>
      <c r="F309" s="25" t="s">
        <v>196</v>
      </c>
      <c r="G309" s="25" t="s">
        <v>91</v>
      </c>
      <c r="H309" s="25"/>
      <c r="I309" s="25" t="s">
        <v>50</v>
      </c>
      <c r="J309" s="22">
        <v>0</v>
      </c>
      <c r="K309" s="22"/>
      <c r="L309" s="14">
        <f t="shared" si="102"/>
        <v>0</v>
      </c>
      <c r="M309" s="22"/>
      <c r="N309" s="22"/>
      <c r="O309" s="22"/>
      <c r="P309" s="22"/>
      <c r="Q309" s="22">
        <f t="shared" si="106"/>
        <v>0</v>
      </c>
      <c r="R309" s="19">
        <v>0</v>
      </c>
      <c r="S309" s="22"/>
      <c r="T309" s="22">
        <f t="shared" si="103"/>
        <v>0</v>
      </c>
      <c r="U309" s="22"/>
      <c r="V309" s="22"/>
      <c r="W309" s="22">
        <f t="shared" si="107"/>
        <v>0</v>
      </c>
      <c r="X309" s="22"/>
      <c r="Y309" s="22"/>
      <c r="Z309" s="22"/>
      <c r="AA309" s="19">
        <f t="shared" si="108"/>
        <v>0</v>
      </c>
    </row>
    <row r="310" spans="1:27" s="15" customFormat="1" ht="15.75" hidden="1">
      <c r="A310" s="24" t="s">
        <v>36</v>
      </c>
      <c r="B310" s="25" t="s">
        <v>13</v>
      </c>
      <c r="C310" s="25" t="s">
        <v>14</v>
      </c>
      <c r="D310" s="25" t="s">
        <v>41</v>
      </c>
      <c r="E310" s="25" t="s">
        <v>149</v>
      </c>
      <c r="F310" s="25" t="s">
        <v>196</v>
      </c>
      <c r="G310" s="25" t="s">
        <v>91</v>
      </c>
      <c r="H310" s="25"/>
      <c r="I310" s="25" t="s">
        <v>37</v>
      </c>
      <c r="J310" s="22">
        <v>0</v>
      </c>
      <c r="K310" s="22"/>
      <c r="L310" s="14">
        <f t="shared" si="102"/>
        <v>0</v>
      </c>
      <c r="M310" s="22"/>
      <c r="N310" s="22"/>
      <c r="O310" s="22"/>
      <c r="P310" s="22"/>
      <c r="Q310" s="22">
        <f t="shared" si="106"/>
        <v>0</v>
      </c>
      <c r="R310" s="19">
        <v>0</v>
      </c>
      <c r="S310" s="22"/>
      <c r="T310" s="22">
        <f t="shared" si="103"/>
        <v>0</v>
      </c>
      <c r="U310" s="22"/>
      <c r="V310" s="22"/>
      <c r="W310" s="22">
        <f t="shared" si="107"/>
        <v>0</v>
      </c>
      <c r="X310" s="22"/>
      <c r="Y310" s="22"/>
      <c r="Z310" s="22"/>
      <c r="AA310" s="19">
        <f t="shared" si="108"/>
        <v>0</v>
      </c>
    </row>
    <row r="311" spans="1:27" s="15" customFormat="1" ht="31.5" hidden="1">
      <c r="A311" s="24" t="s">
        <v>197</v>
      </c>
      <c r="B311" s="25" t="s">
        <v>13</v>
      </c>
      <c r="C311" s="25" t="s">
        <v>14</v>
      </c>
      <c r="D311" s="25" t="s">
        <v>41</v>
      </c>
      <c r="E311" s="25" t="s">
        <v>149</v>
      </c>
      <c r="F311" s="25" t="s">
        <v>198</v>
      </c>
      <c r="G311" s="25"/>
      <c r="H311" s="25"/>
      <c r="I311" s="25"/>
      <c r="J311" s="22">
        <v>100000</v>
      </c>
      <c r="K311" s="22">
        <f t="shared" ref="K311:P313" si="121">K312</f>
        <v>100000</v>
      </c>
      <c r="L311" s="14">
        <f t="shared" si="102"/>
        <v>0</v>
      </c>
      <c r="M311" s="22">
        <f t="shared" si="121"/>
        <v>8568.6</v>
      </c>
      <c r="N311" s="22">
        <f t="shared" si="121"/>
        <v>0</v>
      </c>
      <c r="O311" s="22"/>
      <c r="P311" s="22">
        <f t="shared" si="121"/>
        <v>0</v>
      </c>
      <c r="Q311" s="22">
        <f t="shared" si="106"/>
        <v>100000</v>
      </c>
      <c r="R311" s="19">
        <v>100000</v>
      </c>
      <c r="S311" s="22">
        <f t="shared" ref="S311:U313" si="122">S312</f>
        <v>95000</v>
      </c>
      <c r="T311" s="22">
        <f t="shared" si="103"/>
        <v>-5000</v>
      </c>
      <c r="U311" s="22">
        <f t="shared" si="122"/>
        <v>95000</v>
      </c>
      <c r="V311" s="22"/>
      <c r="W311" s="22">
        <f t="shared" si="107"/>
        <v>190000</v>
      </c>
      <c r="X311" s="22">
        <f t="shared" ref="X311:Y313" si="123">X312</f>
        <v>95000</v>
      </c>
      <c r="Y311" s="22">
        <f t="shared" si="123"/>
        <v>95000</v>
      </c>
      <c r="Z311" s="22"/>
      <c r="AA311" s="19">
        <f t="shared" si="108"/>
        <v>190000</v>
      </c>
    </row>
    <row r="312" spans="1:27" s="15" customFormat="1" ht="63">
      <c r="A312" s="24" t="s">
        <v>331</v>
      </c>
      <c r="B312" s="25" t="s">
        <v>13</v>
      </c>
      <c r="C312" s="25" t="s">
        <v>14</v>
      </c>
      <c r="D312" s="25" t="s">
        <v>41</v>
      </c>
      <c r="E312" s="25" t="s">
        <v>149</v>
      </c>
      <c r="F312" s="25" t="s">
        <v>332</v>
      </c>
      <c r="G312" s="25"/>
      <c r="H312" s="25"/>
      <c r="I312" s="25"/>
      <c r="J312" s="22">
        <v>100000</v>
      </c>
      <c r="K312" s="22">
        <f t="shared" si="121"/>
        <v>100000</v>
      </c>
      <c r="L312" s="14">
        <f t="shared" si="102"/>
        <v>0</v>
      </c>
      <c r="M312" s="22">
        <f t="shared" si="121"/>
        <v>8568.6</v>
      </c>
      <c r="N312" s="22">
        <f t="shared" si="121"/>
        <v>0</v>
      </c>
      <c r="O312" s="22"/>
      <c r="P312" s="22">
        <f t="shared" si="121"/>
        <v>0</v>
      </c>
      <c r="Q312" s="22">
        <v>95000</v>
      </c>
      <c r="R312" s="22">
        <v>95000</v>
      </c>
      <c r="S312" s="22">
        <v>95000</v>
      </c>
      <c r="T312" s="22">
        <v>95000</v>
      </c>
      <c r="U312" s="22">
        <v>95000</v>
      </c>
      <c r="V312" s="22">
        <v>95000</v>
      </c>
      <c r="W312" s="22">
        <v>95000</v>
      </c>
      <c r="X312" s="22">
        <v>95000</v>
      </c>
      <c r="Y312" s="22">
        <v>95000</v>
      </c>
      <c r="Z312" s="22">
        <v>95000</v>
      </c>
      <c r="AA312" s="22">
        <v>95000</v>
      </c>
    </row>
    <row r="313" spans="1:27" ht="15.75" hidden="1">
      <c r="A313" s="16" t="s">
        <v>66</v>
      </c>
      <c r="B313" s="17" t="s">
        <v>13</v>
      </c>
      <c r="C313" s="17" t="s">
        <v>14</v>
      </c>
      <c r="D313" s="17" t="s">
        <v>41</v>
      </c>
      <c r="E313" s="17" t="s">
        <v>149</v>
      </c>
      <c r="F313" s="17" t="s">
        <v>199</v>
      </c>
      <c r="G313" s="17" t="s">
        <v>67</v>
      </c>
      <c r="H313" s="17"/>
      <c r="I313" s="17"/>
      <c r="J313" s="18">
        <v>100000</v>
      </c>
      <c r="K313" s="18">
        <f t="shared" si="121"/>
        <v>100000</v>
      </c>
      <c r="L313" s="9">
        <f t="shared" si="102"/>
        <v>0</v>
      </c>
      <c r="M313" s="18">
        <f t="shared" si="121"/>
        <v>8568.6</v>
      </c>
      <c r="N313" s="18">
        <f t="shared" si="121"/>
        <v>0</v>
      </c>
      <c r="O313" s="18"/>
      <c r="P313" s="18">
        <f t="shared" si="121"/>
        <v>0</v>
      </c>
      <c r="Q313" s="18">
        <f t="shared" si="106"/>
        <v>100000</v>
      </c>
      <c r="R313" s="19">
        <v>100000</v>
      </c>
      <c r="S313" s="18">
        <f t="shared" si="122"/>
        <v>100000</v>
      </c>
      <c r="T313" s="18">
        <f t="shared" si="103"/>
        <v>0</v>
      </c>
      <c r="U313" s="18">
        <f t="shared" si="122"/>
        <v>0</v>
      </c>
      <c r="V313" s="18"/>
      <c r="W313" s="18">
        <f t="shared" si="107"/>
        <v>100000</v>
      </c>
      <c r="X313" s="18">
        <f t="shared" si="123"/>
        <v>100000</v>
      </c>
      <c r="Y313" s="18">
        <f t="shared" si="123"/>
        <v>0</v>
      </c>
      <c r="Z313" s="18"/>
      <c r="AA313" s="20">
        <f t="shared" si="108"/>
        <v>100000</v>
      </c>
    </row>
    <row r="314" spans="1:27" ht="15.75" hidden="1">
      <c r="A314" s="16" t="s">
        <v>200</v>
      </c>
      <c r="B314" s="17" t="s">
        <v>13</v>
      </c>
      <c r="C314" s="17" t="s">
        <v>14</v>
      </c>
      <c r="D314" s="17" t="s">
        <v>41</v>
      </c>
      <c r="E314" s="17" t="s">
        <v>149</v>
      </c>
      <c r="F314" s="17" t="s">
        <v>199</v>
      </c>
      <c r="G314" s="17" t="s">
        <v>201</v>
      </c>
      <c r="H314" s="17"/>
      <c r="I314" s="17"/>
      <c r="J314" s="18">
        <v>100000</v>
      </c>
      <c r="K314" s="18">
        <f>K318</f>
        <v>100000</v>
      </c>
      <c r="L314" s="9">
        <f t="shared" si="102"/>
        <v>0</v>
      </c>
      <c r="M314" s="18">
        <f>M318</f>
        <v>8568.6</v>
      </c>
      <c r="N314" s="18">
        <f>N318</f>
        <v>0</v>
      </c>
      <c r="O314" s="18"/>
      <c r="P314" s="18">
        <f>P318</f>
        <v>0</v>
      </c>
      <c r="Q314" s="18">
        <f t="shared" si="106"/>
        <v>100000</v>
      </c>
      <c r="R314" s="19">
        <v>100000</v>
      </c>
      <c r="S314" s="18">
        <f>S318</f>
        <v>100000</v>
      </c>
      <c r="T314" s="18">
        <f t="shared" si="103"/>
        <v>0</v>
      </c>
      <c r="U314" s="18">
        <f>U318</f>
        <v>0</v>
      </c>
      <c r="V314" s="18"/>
      <c r="W314" s="18">
        <f t="shared" si="107"/>
        <v>100000</v>
      </c>
      <c r="X314" s="18">
        <f>X318</f>
        <v>100000</v>
      </c>
      <c r="Y314" s="18">
        <f>Y318</f>
        <v>0</v>
      </c>
      <c r="Z314" s="18"/>
      <c r="AA314" s="20">
        <f t="shared" si="108"/>
        <v>100000</v>
      </c>
    </row>
    <row r="315" spans="1:27" ht="15.75" hidden="1">
      <c r="A315" s="16" t="s">
        <v>29</v>
      </c>
      <c r="B315" s="17" t="s">
        <v>13</v>
      </c>
      <c r="C315" s="17" t="s">
        <v>14</v>
      </c>
      <c r="D315" s="17" t="s">
        <v>41</v>
      </c>
      <c r="E315" s="17" t="s">
        <v>149</v>
      </c>
      <c r="F315" s="17" t="s">
        <v>199</v>
      </c>
      <c r="G315" s="17" t="s">
        <v>201</v>
      </c>
      <c r="H315" s="17"/>
      <c r="I315" s="17" t="s">
        <v>31</v>
      </c>
      <c r="J315" s="18">
        <v>100000</v>
      </c>
      <c r="K315" s="18">
        <f t="shared" ref="K315:P316" si="124">K316</f>
        <v>100000</v>
      </c>
      <c r="L315" s="9">
        <f t="shared" si="102"/>
        <v>0</v>
      </c>
      <c r="M315" s="18">
        <f t="shared" si="124"/>
        <v>8568.6</v>
      </c>
      <c r="N315" s="18">
        <f t="shared" si="124"/>
        <v>0</v>
      </c>
      <c r="O315" s="18"/>
      <c r="P315" s="18">
        <f t="shared" si="124"/>
        <v>0</v>
      </c>
      <c r="Q315" s="18">
        <f t="shared" si="106"/>
        <v>100000</v>
      </c>
      <c r="R315" s="19">
        <v>100000</v>
      </c>
      <c r="S315" s="18">
        <f>S316</f>
        <v>100000</v>
      </c>
      <c r="T315" s="18">
        <f t="shared" si="103"/>
        <v>0</v>
      </c>
      <c r="U315" s="18">
        <f>U316</f>
        <v>0</v>
      </c>
      <c r="V315" s="18"/>
      <c r="W315" s="18">
        <f t="shared" si="107"/>
        <v>100000</v>
      </c>
      <c r="X315" s="18">
        <f>X316</f>
        <v>100000</v>
      </c>
      <c r="Y315" s="18">
        <f>Y316</f>
        <v>0</v>
      </c>
      <c r="Z315" s="18"/>
      <c r="AA315" s="20">
        <f t="shared" si="108"/>
        <v>100000</v>
      </c>
    </row>
    <row r="316" spans="1:27" ht="31.5" hidden="1">
      <c r="A316" s="16" t="s">
        <v>32</v>
      </c>
      <c r="B316" s="17" t="s">
        <v>13</v>
      </c>
      <c r="C316" s="17" t="s">
        <v>14</v>
      </c>
      <c r="D316" s="17" t="s">
        <v>41</v>
      </c>
      <c r="E316" s="17" t="s">
        <v>149</v>
      </c>
      <c r="F316" s="17" t="s">
        <v>199</v>
      </c>
      <c r="G316" s="17" t="s">
        <v>201</v>
      </c>
      <c r="H316" s="17"/>
      <c r="I316" s="17" t="s">
        <v>33</v>
      </c>
      <c r="J316" s="18">
        <v>100000</v>
      </c>
      <c r="K316" s="18">
        <f t="shared" si="124"/>
        <v>100000</v>
      </c>
      <c r="L316" s="9">
        <f t="shared" si="102"/>
        <v>0</v>
      </c>
      <c r="M316" s="18">
        <f t="shared" si="124"/>
        <v>8568.6</v>
      </c>
      <c r="N316" s="18">
        <f t="shared" si="124"/>
        <v>0</v>
      </c>
      <c r="O316" s="18"/>
      <c r="P316" s="18">
        <f t="shared" si="124"/>
        <v>0</v>
      </c>
      <c r="Q316" s="18">
        <f t="shared" si="106"/>
        <v>100000</v>
      </c>
      <c r="R316" s="19">
        <v>100000</v>
      </c>
      <c r="S316" s="18">
        <f>S317</f>
        <v>100000</v>
      </c>
      <c r="T316" s="18">
        <f t="shared" si="103"/>
        <v>0</v>
      </c>
      <c r="U316" s="18">
        <f>U317</f>
        <v>0</v>
      </c>
      <c r="V316" s="18"/>
      <c r="W316" s="18">
        <f t="shared" si="107"/>
        <v>100000</v>
      </c>
      <c r="X316" s="18">
        <f>X317</f>
        <v>100000</v>
      </c>
      <c r="Y316" s="18">
        <f>Y317</f>
        <v>0</v>
      </c>
      <c r="Z316" s="18"/>
      <c r="AA316" s="20">
        <f t="shared" si="108"/>
        <v>100000</v>
      </c>
    </row>
    <row r="317" spans="1:27" ht="47.25" hidden="1">
      <c r="A317" s="16" t="s">
        <v>73</v>
      </c>
      <c r="B317" s="17" t="s">
        <v>13</v>
      </c>
      <c r="C317" s="17" t="s">
        <v>14</v>
      </c>
      <c r="D317" s="17" t="s">
        <v>41</v>
      </c>
      <c r="E317" s="17" t="s">
        <v>149</v>
      </c>
      <c r="F317" s="17" t="s">
        <v>199</v>
      </c>
      <c r="G317" s="17" t="s">
        <v>201</v>
      </c>
      <c r="H317" s="17"/>
      <c r="I317" s="17" t="s">
        <v>74</v>
      </c>
      <c r="J317" s="18">
        <v>100000</v>
      </c>
      <c r="K317" s="18">
        <v>100000</v>
      </c>
      <c r="L317" s="9">
        <f t="shared" si="102"/>
        <v>0</v>
      </c>
      <c r="M317" s="18">
        <v>8568.6</v>
      </c>
      <c r="N317" s="18"/>
      <c r="O317" s="18"/>
      <c r="P317" s="18"/>
      <c r="Q317" s="18">
        <f t="shared" si="106"/>
        <v>100000</v>
      </c>
      <c r="R317" s="19">
        <v>100000</v>
      </c>
      <c r="S317" s="18">
        <v>100000</v>
      </c>
      <c r="T317" s="18">
        <f t="shared" si="103"/>
        <v>0</v>
      </c>
      <c r="U317" s="18"/>
      <c r="V317" s="18"/>
      <c r="W317" s="18">
        <f t="shared" si="107"/>
        <v>100000</v>
      </c>
      <c r="X317" s="18">
        <v>100000</v>
      </c>
      <c r="Y317" s="18"/>
      <c r="Z317" s="18"/>
      <c r="AA317" s="20">
        <f t="shared" si="108"/>
        <v>100000</v>
      </c>
    </row>
    <row r="318" spans="1:27" ht="15.75" hidden="1">
      <c r="A318" s="16" t="s">
        <v>36</v>
      </c>
      <c r="B318" s="17" t="s">
        <v>13</v>
      </c>
      <c r="C318" s="17" t="s">
        <v>14</v>
      </c>
      <c r="D318" s="17" t="s">
        <v>41</v>
      </c>
      <c r="E318" s="17" t="s">
        <v>149</v>
      </c>
      <c r="F318" s="17" t="s">
        <v>199</v>
      </c>
      <c r="G318" s="17" t="s">
        <v>201</v>
      </c>
      <c r="H318" s="17"/>
      <c r="I318" s="17" t="s">
        <v>37</v>
      </c>
      <c r="J318" s="18">
        <v>100000</v>
      </c>
      <c r="K318" s="18">
        <f>K315</f>
        <v>100000</v>
      </c>
      <c r="L318" s="9">
        <f t="shared" si="102"/>
        <v>0</v>
      </c>
      <c r="M318" s="18">
        <f>M315</f>
        <v>8568.6</v>
      </c>
      <c r="N318" s="18">
        <f>N315</f>
        <v>0</v>
      </c>
      <c r="O318" s="18"/>
      <c r="P318" s="18">
        <f>P315</f>
        <v>0</v>
      </c>
      <c r="Q318" s="18">
        <f t="shared" si="106"/>
        <v>100000</v>
      </c>
      <c r="R318" s="19">
        <v>100000</v>
      </c>
      <c r="S318" s="18">
        <f>S315</f>
        <v>100000</v>
      </c>
      <c r="T318" s="18">
        <f t="shared" si="103"/>
        <v>0</v>
      </c>
      <c r="U318" s="18">
        <f>U315</f>
        <v>0</v>
      </c>
      <c r="V318" s="18"/>
      <c r="W318" s="18">
        <f t="shared" si="107"/>
        <v>100000</v>
      </c>
      <c r="X318" s="18">
        <f>X315</f>
        <v>100000</v>
      </c>
      <c r="Y318" s="18">
        <f>Y315</f>
        <v>0</v>
      </c>
      <c r="Z318" s="18"/>
      <c r="AA318" s="20">
        <f t="shared" si="108"/>
        <v>100000</v>
      </c>
    </row>
    <row r="319" spans="1:27" ht="15.75">
      <c r="A319" s="7" t="s">
        <v>202</v>
      </c>
      <c r="B319" s="8" t="s">
        <v>13</v>
      </c>
      <c r="C319" s="8" t="s">
        <v>14</v>
      </c>
      <c r="D319" s="8" t="s">
        <v>41</v>
      </c>
      <c r="E319" s="8" t="s">
        <v>142</v>
      </c>
      <c r="F319" s="8"/>
      <c r="G319" s="8"/>
      <c r="H319" s="8"/>
      <c r="I319" s="8"/>
      <c r="J319" s="9">
        <v>28867645.300000004</v>
      </c>
      <c r="K319" s="9" t="e">
        <f>K320+K351+K360+K381+K447+K463+K472+K415</f>
        <v>#REF!</v>
      </c>
      <c r="L319" s="9" t="e">
        <f t="shared" si="102"/>
        <v>#REF!</v>
      </c>
      <c r="M319" s="9" t="e">
        <f>M320+M351+M360+M381+M447+M463+M472+M415</f>
        <v>#REF!</v>
      </c>
      <c r="N319" s="9" t="e">
        <f>N320+N351+N360+N381+N447+N463+N472+N415</f>
        <v>#REF!</v>
      </c>
      <c r="O319" s="9">
        <f>O320+O351+O360+O381+O447+O463+O472+O415+O456</f>
        <v>7995449.1999999993</v>
      </c>
      <c r="P319" s="9" t="e">
        <f>P320+P351+P360+P381+P447+P463+P472+P415</f>
        <v>#REF!</v>
      </c>
      <c r="Q319" s="9">
        <f>Q331+Q361+Q382+Q390+Q398+Q416+Q424+Q434+Q449+Q450+Q456+Q465</f>
        <v>51046128.5</v>
      </c>
      <c r="R319" s="9">
        <f t="shared" ref="R319:AA319" si="125">R331+R361+R382+R390+R398+R416+R424+R434+R449+R450+R456+R465</f>
        <v>6807560.1000000006</v>
      </c>
      <c r="S319" s="9">
        <f t="shared" si="125"/>
        <v>18665919.899999999</v>
      </c>
      <c r="T319" s="9">
        <f t="shared" si="125"/>
        <v>12071019.800000001</v>
      </c>
      <c r="U319" s="9">
        <f t="shared" si="125"/>
        <v>503004.7</v>
      </c>
      <c r="V319" s="9">
        <f t="shared" si="125"/>
        <v>212660</v>
      </c>
      <c r="W319" s="9">
        <f t="shared" si="125"/>
        <v>50026205.799999997</v>
      </c>
      <c r="X319" s="9">
        <f t="shared" si="125"/>
        <v>19617280.600000001</v>
      </c>
      <c r="Y319" s="9">
        <f t="shared" si="125"/>
        <v>-2411370</v>
      </c>
      <c r="Z319" s="9">
        <f t="shared" si="125"/>
        <v>1273300.3999999999</v>
      </c>
      <c r="AA319" s="9">
        <f t="shared" si="125"/>
        <v>59989810.799999997</v>
      </c>
    </row>
    <row r="320" spans="1:27" ht="15.75" hidden="1">
      <c r="A320" s="16" t="s">
        <v>58</v>
      </c>
      <c r="B320" s="17" t="s">
        <v>13</v>
      </c>
      <c r="C320" s="17" t="s">
        <v>14</v>
      </c>
      <c r="D320" s="17" t="s">
        <v>41</v>
      </c>
      <c r="E320" s="17" t="s">
        <v>142</v>
      </c>
      <c r="F320" s="17" t="s">
        <v>59</v>
      </c>
      <c r="G320" s="17"/>
      <c r="H320" s="17"/>
      <c r="I320" s="17"/>
      <c r="J320" s="18">
        <v>3711805.7</v>
      </c>
      <c r="K320" s="18">
        <f>K321</f>
        <v>3711805.7</v>
      </c>
      <c r="L320" s="9">
        <f t="shared" si="102"/>
        <v>0</v>
      </c>
      <c r="M320" s="18">
        <f>M321</f>
        <v>185590.3</v>
      </c>
      <c r="N320" s="18">
        <f>N321</f>
        <v>390654.5</v>
      </c>
      <c r="O320" s="18"/>
      <c r="P320" s="18">
        <f>P321</f>
        <v>0</v>
      </c>
      <c r="Q320" s="18">
        <f t="shared" si="106"/>
        <v>4102460.2</v>
      </c>
      <c r="R320" s="19">
        <v>4493038.3000000007</v>
      </c>
      <c r="S320" s="18">
        <f>S321</f>
        <v>4493038.3</v>
      </c>
      <c r="T320" s="18">
        <f t="shared" si="103"/>
        <v>0</v>
      </c>
      <c r="U320" s="18">
        <f>U321</f>
        <v>290344.7</v>
      </c>
      <c r="V320" s="18"/>
      <c r="W320" s="18">
        <f t="shared" si="107"/>
        <v>4783383</v>
      </c>
      <c r="X320" s="18">
        <f>X321</f>
        <v>4785085.8</v>
      </c>
      <c r="Y320" s="18">
        <f>Y321</f>
        <v>-3684670.4</v>
      </c>
      <c r="Z320" s="18"/>
      <c r="AA320" s="20">
        <f t="shared" si="108"/>
        <v>1100415.3999999999</v>
      </c>
    </row>
    <row r="321" spans="1:27" ht="63" hidden="1">
      <c r="A321" s="16" t="s">
        <v>106</v>
      </c>
      <c r="B321" s="17" t="s">
        <v>13</v>
      </c>
      <c r="C321" s="17" t="s">
        <v>14</v>
      </c>
      <c r="D321" s="17" t="s">
        <v>41</v>
      </c>
      <c r="E321" s="17" t="s">
        <v>142</v>
      </c>
      <c r="F321" s="17" t="s">
        <v>107</v>
      </c>
      <c r="G321" s="17"/>
      <c r="H321" s="17"/>
      <c r="I321" s="17"/>
      <c r="J321" s="18">
        <v>3711805.7</v>
      </c>
      <c r="K321" s="18">
        <f>K322+K331+K341</f>
        <v>3711805.7</v>
      </c>
      <c r="L321" s="9">
        <f t="shared" si="102"/>
        <v>0</v>
      </c>
      <c r="M321" s="18">
        <f>M322+M331+M341</f>
        <v>185590.3</v>
      </c>
      <c r="N321" s="18">
        <f>N322+N331+N341</f>
        <v>390654.5</v>
      </c>
      <c r="O321" s="18"/>
      <c r="P321" s="18">
        <f>P322+P331+P341</f>
        <v>0</v>
      </c>
      <c r="Q321" s="18">
        <f t="shared" si="106"/>
        <v>4102460.2</v>
      </c>
      <c r="R321" s="19">
        <v>4493038.3000000007</v>
      </c>
      <c r="S321" s="18">
        <f>S322+S331+S341</f>
        <v>4493038.3</v>
      </c>
      <c r="T321" s="18">
        <f t="shared" si="103"/>
        <v>0</v>
      </c>
      <c r="U321" s="18">
        <f>U322+U331+U341</f>
        <v>290344.7</v>
      </c>
      <c r="V321" s="18"/>
      <c r="W321" s="18">
        <f t="shared" si="107"/>
        <v>4783383</v>
      </c>
      <c r="X321" s="18">
        <f>X322+X331+X341</f>
        <v>4785085.8</v>
      </c>
      <c r="Y321" s="18">
        <f>Y322+Y331+Y341</f>
        <v>-3684670.4</v>
      </c>
      <c r="Z321" s="18"/>
      <c r="AA321" s="20">
        <f t="shared" si="108"/>
        <v>1100415.3999999999</v>
      </c>
    </row>
    <row r="322" spans="1:27" ht="47.25" hidden="1">
      <c r="A322" s="16" t="s">
        <v>161</v>
      </c>
      <c r="B322" s="17" t="s">
        <v>13</v>
      </c>
      <c r="C322" s="17" t="s">
        <v>14</v>
      </c>
      <c r="D322" s="17" t="s">
        <v>41</v>
      </c>
      <c r="E322" s="17" t="s">
        <v>142</v>
      </c>
      <c r="F322" s="17" t="s">
        <v>162</v>
      </c>
      <c r="G322" s="17"/>
      <c r="H322" s="17"/>
      <c r="I322" s="17"/>
      <c r="J322" s="18">
        <v>0</v>
      </c>
      <c r="K322" s="18">
        <f t="shared" ref="K322:P324" si="126">K323</f>
        <v>0</v>
      </c>
      <c r="L322" s="9">
        <f t="shared" si="102"/>
        <v>0</v>
      </c>
      <c r="M322" s="18">
        <f t="shared" si="126"/>
        <v>0</v>
      </c>
      <c r="N322" s="18">
        <f t="shared" si="126"/>
        <v>0</v>
      </c>
      <c r="O322" s="18"/>
      <c r="P322" s="18">
        <f t="shared" si="126"/>
        <v>0</v>
      </c>
      <c r="Q322" s="18">
        <f t="shared" si="106"/>
        <v>0</v>
      </c>
      <c r="R322" s="19">
        <v>0</v>
      </c>
      <c r="S322" s="18">
        <f t="shared" ref="S322:U324" si="127">S323</f>
        <v>0</v>
      </c>
      <c r="T322" s="18">
        <f t="shared" si="103"/>
        <v>0</v>
      </c>
      <c r="U322" s="18">
        <f t="shared" si="127"/>
        <v>0</v>
      </c>
      <c r="V322" s="18"/>
      <c r="W322" s="18">
        <f t="shared" si="107"/>
        <v>0</v>
      </c>
      <c r="X322" s="18">
        <f t="shared" ref="X322:Y324" si="128">X323</f>
        <v>0</v>
      </c>
      <c r="Y322" s="18">
        <f t="shared" si="128"/>
        <v>0</v>
      </c>
      <c r="Z322" s="18"/>
      <c r="AA322" s="20">
        <f t="shared" si="108"/>
        <v>0</v>
      </c>
    </row>
    <row r="323" spans="1:27" ht="15.75" hidden="1">
      <c r="A323" s="16" t="s">
        <v>110</v>
      </c>
      <c r="B323" s="17" t="s">
        <v>13</v>
      </c>
      <c r="C323" s="17" t="s">
        <v>14</v>
      </c>
      <c r="D323" s="17" t="s">
        <v>41</v>
      </c>
      <c r="E323" s="17" t="s">
        <v>142</v>
      </c>
      <c r="F323" s="17" t="s">
        <v>162</v>
      </c>
      <c r="G323" s="17" t="s">
        <v>111</v>
      </c>
      <c r="H323" s="17"/>
      <c r="I323" s="17"/>
      <c r="J323" s="18">
        <v>0</v>
      </c>
      <c r="K323" s="18">
        <f t="shared" si="126"/>
        <v>0</v>
      </c>
      <c r="L323" s="9">
        <f t="shared" si="102"/>
        <v>0</v>
      </c>
      <c r="M323" s="18">
        <f t="shared" si="126"/>
        <v>0</v>
      </c>
      <c r="N323" s="18">
        <f t="shared" si="126"/>
        <v>0</v>
      </c>
      <c r="O323" s="18"/>
      <c r="P323" s="18">
        <f t="shared" si="126"/>
        <v>0</v>
      </c>
      <c r="Q323" s="18">
        <f t="shared" si="106"/>
        <v>0</v>
      </c>
      <c r="R323" s="19">
        <v>0</v>
      </c>
      <c r="S323" s="18">
        <f t="shared" si="127"/>
        <v>0</v>
      </c>
      <c r="T323" s="18">
        <f t="shared" si="103"/>
        <v>0</v>
      </c>
      <c r="U323" s="18">
        <f t="shared" si="127"/>
        <v>0</v>
      </c>
      <c r="V323" s="18"/>
      <c r="W323" s="18">
        <f t="shared" si="107"/>
        <v>0</v>
      </c>
      <c r="X323" s="18">
        <f t="shared" si="128"/>
        <v>0</v>
      </c>
      <c r="Y323" s="18">
        <f t="shared" si="128"/>
        <v>0</v>
      </c>
      <c r="Z323" s="18"/>
      <c r="AA323" s="20">
        <f t="shared" si="108"/>
        <v>0</v>
      </c>
    </row>
    <row r="324" spans="1:27" ht="63" hidden="1">
      <c r="A324" s="16" t="s">
        <v>112</v>
      </c>
      <c r="B324" s="17" t="s">
        <v>13</v>
      </c>
      <c r="C324" s="17" t="s">
        <v>14</v>
      </c>
      <c r="D324" s="17" t="s">
        <v>41</v>
      </c>
      <c r="E324" s="17" t="s">
        <v>142</v>
      </c>
      <c r="F324" s="17" t="s">
        <v>162</v>
      </c>
      <c r="G324" s="17" t="s">
        <v>113</v>
      </c>
      <c r="H324" s="17"/>
      <c r="I324" s="17"/>
      <c r="J324" s="18">
        <v>0</v>
      </c>
      <c r="K324" s="18">
        <f t="shared" si="126"/>
        <v>0</v>
      </c>
      <c r="L324" s="9">
        <f t="shared" si="102"/>
        <v>0</v>
      </c>
      <c r="M324" s="18">
        <f t="shared" si="126"/>
        <v>0</v>
      </c>
      <c r="N324" s="18">
        <f t="shared" si="126"/>
        <v>0</v>
      </c>
      <c r="O324" s="18"/>
      <c r="P324" s="18">
        <f t="shared" si="126"/>
        <v>0</v>
      </c>
      <c r="Q324" s="18">
        <f t="shared" si="106"/>
        <v>0</v>
      </c>
      <c r="R324" s="19">
        <v>0</v>
      </c>
      <c r="S324" s="18">
        <f t="shared" si="127"/>
        <v>0</v>
      </c>
      <c r="T324" s="18">
        <f t="shared" si="103"/>
        <v>0</v>
      </c>
      <c r="U324" s="18">
        <f t="shared" si="127"/>
        <v>0</v>
      </c>
      <c r="V324" s="18"/>
      <c r="W324" s="18">
        <f t="shared" si="107"/>
        <v>0</v>
      </c>
      <c r="X324" s="18">
        <f t="shared" si="128"/>
        <v>0</v>
      </c>
      <c r="Y324" s="18">
        <f t="shared" si="128"/>
        <v>0</v>
      </c>
      <c r="Z324" s="18"/>
      <c r="AA324" s="20">
        <f t="shared" si="108"/>
        <v>0</v>
      </c>
    </row>
    <row r="325" spans="1:27" ht="78.75" hidden="1">
      <c r="A325" s="16" t="s">
        <v>114</v>
      </c>
      <c r="B325" s="17" t="s">
        <v>13</v>
      </c>
      <c r="C325" s="17" t="s">
        <v>14</v>
      </c>
      <c r="D325" s="17" t="s">
        <v>41</v>
      </c>
      <c r="E325" s="17" t="s">
        <v>142</v>
      </c>
      <c r="F325" s="17" t="s">
        <v>162</v>
      </c>
      <c r="G325" s="17" t="s">
        <v>115</v>
      </c>
      <c r="H325" s="17"/>
      <c r="I325" s="17"/>
      <c r="J325" s="18">
        <v>0</v>
      </c>
      <c r="K325" s="18">
        <f>K327</f>
        <v>0</v>
      </c>
      <c r="L325" s="9">
        <f t="shared" si="102"/>
        <v>0</v>
      </c>
      <c r="M325" s="18">
        <f>M327</f>
        <v>0</v>
      </c>
      <c r="N325" s="18">
        <f>N327</f>
        <v>0</v>
      </c>
      <c r="O325" s="18"/>
      <c r="P325" s="18">
        <f>P327</f>
        <v>0</v>
      </c>
      <c r="Q325" s="18">
        <f t="shared" si="106"/>
        <v>0</v>
      </c>
      <c r="R325" s="19">
        <v>0</v>
      </c>
      <c r="S325" s="18">
        <f>S327</f>
        <v>0</v>
      </c>
      <c r="T325" s="18">
        <f t="shared" si="103"/>
        <v>0</v>
      </c>
      <c r="U325" s="18">
        <f>U327</f>
        <v>0</v>
      </c>
      <c r="V325" s="18"/>
      <c r="W325" s="18">
        <f t="shared" si="107"/>
        <v>0</v>
      </c>
      <c r="X325" s="18">
        <f>X327</f>
        <v>0</v>
      </c>
      <c r="Y325" s="18">
        <f>Y327</f>
        <v>0</v>
      </c>
      <c r="Z325" s="18"/>
      <c r="AA325" s="20">
        <f t="shared" si="108"/>
        <v>0</v>
      </c>
    </row>
    <row r="326" spans="1:27" ht="15.75" hidden="1">
      <c r="A326" s="16" t="s">
        <v>110</v>
      </c>
      <c r="B326" s="17" t="s">
        <v>13</v>
      </c>
      <c r="C326" s="17" t="s">
        <v>14</v>
      </c>
      <c r="D326" s="17" t="s">
        <v>41</v>
      </c>
      <c r="E326" s="17" t="s">
        <v>142</v>
      </c>
      <c r="F326" s="17" t="s">
        <v>162</v>
      </c>
      <c r="G326" s="17" t="s">
        <v>115</v>
      </c>
      <c r="H326" s="17" t="s">
        <v>117</v>
      </c>
      <c r="I326" s="17"/>
      <c r="J326" s="18">
        <v>0</v>
      </c>
      <c r="K326" s="18"/>
      <c r="L326" s="9">
        <f t="shared" si="102"/>
        <v>0</v>
      </c>
      <c r="M326" s="18"/>
      <c r="N326" s="18"/>
      <c r="O326" s="18"/>
      <c r="P326" s="18"/>
      <c r="Q326" s="18">
        <f t="shared" si="106"/>
        <v>0</v>
      </c>
      <c r="R326" s="19">
        <v>0</v>
      </c>
      <c r="S326" s="18"/>
      <c r="T326" s="18">
        <f t="shared" si="103"/>
        <v>0</v>
      </c>
      <c r="U326" s="18"/>
      <c r="V326" s="18"/>
      <c r="W326" s="18">
        <f t="shared" si="107"/>
        <v>0</v>
      </c>
      <c r="X326" s="18"/>
      <c r="Y326" s="18"/>
      <c r="Z326" s="18"/>
      <c r="AA326" s="20">
        <f t="shared" si="108"/>
        <v>0</v>
      </c>
    </row>
    <row r="327" spans="1:27" ht="15.75" hidden="1">
      <c r="A327" s="16" t="s">
        <v>29</v>
      </c>
      <c r="B327" s="17" t="s">
        <v>13</v>
      </c>
      <c r="C327" s="17" t="s">
        <v>14</v>
      </c>
      <c r="D327" s="17" t="s">
        <v>41</v>
      </c>
      <c r="E327" s="17" t="s">
        <v>142</v>
      </c>
      <c r="F327" s="17" t="s">
        <v>162</v>
      </c>
      <c r="G327" s="17" t="s">
        <v>115</v>
      </c>
      <c r="H327" s="17"/>
      <c r="I327" s="17" t="s">
        <v>53</v>
      </c>
      <c r="J327" s="18">
        <v>0</v>
      </c>
      <c r="K327" s="18">
        <f t="shared" ref="K327:P328" si="129">K328</f>
        <v>0</v>
      </c>
      <c r="L327" s="9">
        <f t="shared" si="102"/>
        <v>0</v>
      </c>
      <c r="M327" s="18">
        <f t="shared" si="129"/>
        <v>0</v>
      </c>
      <c r="N327" s="18">
        <f t="shared" si="129"/>
        <v>0</v>
      </c>
      <c r="O327" s="18"/>
      <c r="P327" s="18">
        <f t="shared" si="129"/>
        <v>0</v>
      </c>
      <c r="Q327" s="18">
        <f t="shared" si="106"/>
        <v>0</v>
      </c>
      <c r="R327" s="19">
        <v>0</v>
      </c>
      <c r="S327" s="18">
        <f>S328</f>
        <v>0</v>
      </c>
      <c r="T327" s="18">
        <f t="shared" si="103"/>
        <v>0</v>
      </c>
      <c r="U327" s="18">
        <f>U328</f>
        <v>0</v>
      </c>
      <c r="V327" s="18"/>
      <c r="W327" s="18">
        <f t="shared" si="107"/>
        <v>0</v>
      </c>
      <c r="X327" s="18">
        <f>X328</f>
        <v>0</v>
      </c>
      <c r="Y327" s="18">
        <f>Y328</f>
        <v>0</v>
      </c>
      <c r="Z327" s="18"/>
      <c r="AA327" s="20">
        <f t="shared" si="108"/>
        <v>0</v>
      </c>
    </row>
    <row r="328" spans="1:27" ht="15.75" hidden="1">
      <c r="A328" s="16" t="s">
        <v>52</v>
      </c>
      <c r="B328" s="17" t="s">
        <v>13</v>
      </c>
      <c r="C328" s="17" t="s">
        <v>14</v>
      </c>
      <c r="D328" s="17" t="s">
        <v>41</v>
      </c>
      <c r="E328" s="17" t="s">
        <v>142</v>
      </c>
      <c r="F328" s="17" t="s">
        <v>162</v>
      </c>
      <c r="G328" s="17" t="s">
        <v>115</v>
      </c>
      <c r="H328" s="17" t="s">
        <v>117</v>
      </c>
      <c r="I328" s="17" t="s">
        <v>53</v>
      </c>
      <c r="J328" s="18">
        <v>0</v>
      </c>
      <c r="K328" s="18">
        <f t="shared" si="129"/>
        <v>0</v>
      </c>
      <c r="L328" s="9">
        <f t="shared" si="102"/>
        <v>0</v>
      </c>
      <c r="M328" s="18">
        <f t="shared" si="129"/>
        <v>0</v>
      </c>
      <c r="N328" s="18">
        <f t="shared" si="129"/>
        <v>0</v>
      </c>
      <c r="O328" s="18"/>
      <c r="P328" s="18">
        <f t="shared" si="129"/>
        <v>0</v>
      </c>
      <c r="Q328" s="18">
        <f t="shared" si="106"/>
        <v>0</v>
      </c>
      <c r="R328" s="19">
        <v>0</v>
      </c>
      <c r="S328" s="18">
        <f>S329</f>
        <v>0</v>
      </c>
      <c r="T328" s="18">
        <f t="shared" si="103"/>
        <v>0</v>
      </c>
      <c r="U328" s="18">
        <f>U329</f>
        <v>0</v>
      </c>
      <c r="V328" s="18"/>
      <c r="W328" s="18">
        <f t="shared" si="107"/>
        <v>0</v>
      </c>
      <c r="X328" s="18">
        <f>X329</f>
        <v>0</v>
      </c>
      <c r="Y328" s="18">
        <f>Y329</f>
        <v>0</v>
      </c>
      <c r="Z328" s="18"/>
      <c r="AA328" s="20">
        <f t="shared" si="108"/>
        <v>0</v>
      </c>
    </row>
    <row r="329" spans="1:27" ht="15.75" hidden="1">
      <c r="A329" s="16" t="s">
        <v>54</v>
      </c>
      <c r="B329" s="17" t="s">
        <v>13</v>
      </c>
      <c r="C329" s="17" t="s">
        <v>14</v>
      </c>
      <c r="D329" s="17" t="s">
        <v>41</v>
      </c>
      <c r="E329" s="17" t="s">
        <v>142</v>
      </c>
      <c r="F329" s="17" t="s">
        <v>162</v>
      </c>
      <c r="G329" s="17" t="s">
        <v>115</v>
      </c>
      <c r="H329" s="17" t="s">
        <v>117</v>
      </c>
      <c r="I329" s="17" t="s">
        <v>55</v>
      </c>
      <c r="J329" s="18">
        <v>0</v>
      </c>
      <c r="K329" s="18"/>
      <c r="L329" s="9">
        <f t="shared" si="102"/>
        <v>0</v>
      </c>
      <c r="M329" s="18"/>
      <c r="N329" s="18"/>
      <c r="O329" s="18"/>
      <c r="P329" s="18"/>
      <c r="Q329" s="18">
        <f t="shared" si="106"/>
        <v>0</v>
      </c>
      <c r="R329" s="19">
        <v>0</v>
      </c>
      <c r="S329" s="18"/>
      <c r="T329" s="18">
        <f t="shared" si="103"/>
        <v>0</v>
      </c>
      <c r="U329" s="18"/>
      <c r="V329" s="18"/>
      <c r="W329" s="18">
        <f t="shared" si="107"/>
        <v>0</v>
      </c>
      <c r="X329" s="18"/>
      <c r="Y329" s="18"/>
      <c r="Z329" s="18"/>
      <c r="AA329" s="20">
        <f t="shared" si="108"/>
        <v>0</v>
      </c>
    </row>
    <row r="330" spans="1:27" ht="15.75" hidden="1">
      <c r="A330" s="16" t="s">
        <v>36</v>
      </c>
      <c r="B330" s="17" t="s">
        <v>13</v>
      </c>
      <c r="C330" s="17" t="s">
        <v>14</v>
      </c>
      <c r="D330" s="17" t="s">
        <v>41</v>
      </c>
      <c r="E330" s="17" t="s">
        <v>142</v>
      </c>
      <c r="F330" s="17" t="s">
        <v>162</v>
      </c>
      <c r="G330" s="17" t="s">
        <v>115</v>
      </c>
      <c r="H330" s="17" t="s">
        <v>117</v>
      </c>
      <c r="I330" s="17" t="s">
        <v>37</v>
      </c>
      <c r="J330" s="18">
        <v>0</v>
      </c>
      <c r="K330" s="18">
        <f>K328</f>
        <v>0</v>
      </c>
      <c r="L330" s="9">
        <f t="shared" si="102"/>
        <v>0</v>
      </c>
      <c r="M330" s="18">
        <f>M328</f>
        <v>0</v>
      </c>
      <c r="N330" s="18">
        <f>N328</f>
        <v>0</v>
      </c>
      <c r="O330" s="18"/>
      <c r="P330" s="18">
        <f>P328</f>
        <v>0</v>
      </c>
      <c r="Q330" s="18">
        <f t="shared" si="106"/>
        <v>0</v>
      </c>
      <c r="R330" s="19">
        <v>0</v>
      </c>
      <c r="S330" s="18">
        <f>S328</f>
        <v>0</v>
      </c>
      <c r="T330" s="18">
        <f t="shared" si="103"/>
        <v>0</v>
      </c>
      <c r="U330" s="18">
        <f>U328</f>
        <v>0</v>
      </c>
      <c r="V330" s="18"/>
      <c r="W330" s="18">
        <f t="shared" si="107"/>
        <v>0</v>
      </c>
      <c r="X330" s="18">
        <f>X328</f>
        <v>0</v>
      </c>
      <c r="Y330" s="18">
        <f>Y328</f>
        <v>0</v>
      </c>
      <c r="Z330" s="18"/>
      <c r="AA330" s="20">
        <f t="shared" si="108"/>
        <v>0</v>
      </c>
    </row>
    <row r="331" spans="1:27" s="15" customFormat="1" ht="78.75">
      <c r="A331" s="24" t="s">
        <v>108</v>
      </c>
      <c r="B331" s="25" t="s">
        <v>13</v>
      </c>
      <c r="C331" s="25" t="s">
        <v>14</v>
      </c>
      <c r="D331" s="25" t="s">
        <v>41</v>
      </c>
      <c r="E331" s="25" t="s">
        <v>142</v>
      </c>
      <c r="F331" s="25" t="s">
        <v>315</v>
      </c>
      <c r="G331" s="25"/>
      <c r="H331" s="25"/>
      <c r="I331" s="25"/>
      <c r="J331" s="22">
        <v>3711805.7</v>
      </c>
      <c r="K331" s="22">
        <f>K332</f>
        <v>3711805.7</v>
      </c>
      <c r="L331" s="14">
        <f t="shared" ref="L331:L406" si="130">K331-J331</f>
        <v>0</v>
      </c>
      <c r="M331" s="22">
        <f t="shared" ref="M331:N333" si="131">M332</f>
        <v>185590.3</v>
      </c>
      <c r="N331" s="22">
        <f t="shared" si="131"/>
        <v>390654.5</v>
      </c>
      <c r="O331" s="22"/>
      <c r="P331" s="22">
        <f>P332</f>
        <v>0</v>
      </c>
      <c r="Q331" s="22">
        <v>3368285.6</v>
      </c>
      <c r="R331" s="19">
        <v>4493038.3000000007</v>
      </c>
      <c r="S331" s="22">
        <f>S332</f>
        <v>4493038.3</v>
      </c>
      <c r="T331" s="22">
        <f t="shared" ref="T331:T394" si="132">S331-R331</f>
        <v>0</v>
      </c>
      <c r="U331" s="22">
        <f>U332</f>
        <v>290344.7</v>
      </c>
      <c r="V331" s="22"/>
      <c r="W331" s="22">
        <v>1113794.6000000001</v>
      </c>
      <c r="X331" s="22">
        <f t="shared" ref="X331:Y333" si="133">X332</f>
        <v>4785085.8</v>
      </c>
      <c r="Y331" s="22">
        <f t="shared" si="133"/>
        <v>-3684670.4</v>
      </c>
      <c r="Z331" s="22"/>
      <c r="AA331" s="19"/>
    </row>
    <row r="332" spans="1:27" ht="15.75" hidden="1">
      <c r="A332" s="24" t="s">
        <v>110</v>
      </c>
      <c r="B332" s="25" t="s">
        <v>13</v>
      </c>
      <c r="C332" s="25" t="s">
        <v>14</v>
      </c>
      <c r="D332" s="25" t="s">
        <v>41</v>
      </c>
      <c r="E332" s="25" t="s">
        <v>142</v>
      </c>
      <c r="F332" s="25" t="s">
        <v>109</v>
      </c>
      <c r="G332" s="25" t="s">
        <v>111</v>
      </c>
      <c r="H332" s="25"/>
      <c r="I332" s="25"/>
      <c r="J332" s="22">
        <v>3711805.7</v>
      </c>
      <c r="K332" s="22">
        <f>K333</f>
        <v>3711805.7</v>
      </c>
      <c r="L332" s="14">
        <f t="shared" si="130"/>
        <v>0</v>
      </c>
      <c r="M332" s="22">
        <f t="shared" si="131"/>
        <v>185590.3</v>
      </c>
      <c r="N332" s="22">
        <f t="shared" si="131"/>
        <v>390654.5</v>
      </c>
      <c r="O332" s="22"/>
      <c r="P332" s="22">
        <f>P333</f>
        <v>0</v>
      </c>
      <c r="Q332" s="22">
        <f t="shared" si="106"/>
        <v>4102460.2</v>
      </c>
      <c r="R332" s="19">
        <v>4493038.3000000007</v>
      </c>
      <c r="S332" s="22">
        <f>S333</f>
        <v>4493038.3</v>
      </c>
      <c r="T332" s="22">
        <f t="shared" si="132"/>
        <v>0</v>
      </c>
      <c r="U332" s="22">
        <f>U333</f>
        <v>290344.7</v>
      </c>
      <c r="V332" s="22"/>
      <c r="W332" s="22">
        <f t="shared" si="107"/>
        <v>4783383</v>
      </c>
      <c r="X332" s="22">
        <f t="shared" si="133"/>
        <v>4785085.8</v>
      </c>
      <c r="Y332" s="22">
        <f t="shared" si="133"/>
        <v>-3684670.4</v>
      </c>
      <c r="Z332" s="22"/>
      <c r="AA332" s="19">
        <f t="shared" si="108"/>
        <v>1100415.3999999999</v>
      </c>
    </row>
    <row r="333" spans="1:27" ht="63" hidden="1">
      <c r="A333" s="24" t="s">
        <v>203</v>
      </c>
      <c r="B333" s="25" t="s">
        <v>13</v>
      </c>
      <c r="C333" s="25" t="s">
        <v>14</v>
      </c>
      <c r="D333" s="25" t="s">
        <v>41</v>
      </c>
      <c r="E333" s="25" t="s">
        <v>142</v>
      </c>
      <c r="F333" s="25" t="s">
        <v>109</v>
      </c>
      <c r="G333" s="25" t="s">
        <v>204</v>
      </c>
      <c r="H333" s="25"/>
      <c r="I333" s="25"/>
      <c r="J333" s="22">
        <v>3711805.7</v>
      </c>
      <c r="K333" s="22">
        <f>K334</f>
        <v>3711805.7</v>
      </c>
      <c r="L333" s="14">
        <f t="shared" si="130"/>
        <v>0</v>
      </c>
      <c r="M333" s="22">
        <f t="shared" si="131"/>
        <v>185590.3</v>
      </c>
      <c r="N333" s="22">
        <f t="shared" si="131"/>
        <v>390654.5</v>
      </c>
      <c r="O333" s="22"/>
      <c r="P333" s="22">
        <f>P334</f>
        <v>0</v>
      </c>
      <c r="Q333" s="22">
        <f t="shared" si="106"/>
        <v>4102460.2</v>
      </c>
      <c r="R333" s="19">
        <v>4493038.3000000007</v>
      </c>
      <c r="S333" s="22">
        <f>S334</f>
        <v>4493038.3</v>
      </c>
      <c r="T333" s="22">
        <f t="shared" si="132"/>
        <v>0</v>
      </c>
      <c r="U333" s="22">
        <f>U334</f>
        <v>290344.7</v>
      </c>
      <c r="V333" s="22"/>
      <c r="W333" s="22">
        <f t="shared" si="107"/>
        <v>4783383</v>
      </c>
      <c r="X333" s="22">
        <f t="shared" si="133"/>
        <v>4785085.8</v>
      </c>
      <c r="Y333" s="22">
        <f t="shared" si="133"/>
        <v>-3684670.4</v>
      </c>
      <c r="Z333" s="22"/>
      <c r="AA333" s="19">
        <f t="shared" si="108"/>
        <v>1100415.3999999999</v>
      </c>
    </row>
    <row r="334" spans="1:27" ht="78.75" hidden="1">
      <c r="A334" s="24" t="s">
        <v>205</v>
      </c>
      <c r="B334" s="25" t="s">
        <v>13</v>
      </c>
      <c r="C334" s="25" t="s">
        <v>14</v>
      </c>
      <c r="D334" s="25" t="s">
        <v>41</v>
      </c>
      <c r="E334" s="25" t="s">
        <v>142</v>
      </c>
      <c r="F334" s="25" t="s">
        <v>109</v>
      </c>
      <c r="G334" s="25" t="s">
        <v>206</v>
      </c>
      <c r="H334" s="25"/>
      <c r="I334" s="25"/>
      <c r="J334" s="22">
        <v>3711805.7</v>
      </c>
      <c r="K334" s="22">
        <f>K340</f>
        <v>3711805.7</v>
      </c>
      <c r="L334" s="14">
        <f t="shared" si="130"/>
        <v>0</v>
      </c>
      <c r="M334" s="22">
        <f>M340</f>
        <v>185590.3</v>
      </c>
      <c r="N334" s="22">
        <f>N340</f>
        <v>390654.5</v>
      </c>
      <c r="O334" s="22"/>
      <c r="P334" s="22">
        <f>P340</f>
        <v>0</v>
      </c>
      <c r="Q334" s="22">
        <f t="shared" si="106"/>
        <v>4102460.2</v>
      </c>
      <c r="R334" s="19">
        <v>4493038.3000000007</v>
      </c>
      <c r="S334" s="22">
        <f>S340</f>
        <v>4493038.3</v>
      </c>
      <c r="T334" s="22">
        <f t="shared" si="132"/>
        <v>0</v>
      </c>
      <c r="U334" s="22">
        <f>U340</f>
        <v>290344.7</v>
      </c>
      <c r="V334" s="22"/>
      <c r="W334" s="22">
        <f t="shared" si="107"/>
        <v>4783383</v>
      </c>
      <c r="X334" s="22">
        <f>X340</f>
        <v>4785085.8</v>
      </c>
      <c r="Y334" s="22">
        <f>Y340</f>
        <v>-3684670.4</v>
      </c>
      <c r="Z334" s="22"/>
      <c r="AA334" s="19">
        <f t="shared" si="108"/>
        <v>1100415.3999999999</v>
      </c>
    </row>
    <row r="335" spans="1:27" ht="15.75" hidden="1">
      <c r="A335" s="24" t="s">
        <v>29</v>
      </c>
      <c r="B335" s="25" t="s">
        <v>13</v>
      </c>
      <c r="C335" s="25" t="s">
        <v>14</v>
      </c>
      <c r="D335" s="25" t="s">
        <v>41</v>
      </c>
      <c r="E335" s="25" t="s">
        <v>142</v>
      </c>
      <c r="F335" s="25" t="s">
        <v>109</v>
      </c>
      <c r="G335" s="25" t="s">
        <v>206</v>
      </c>
      <c r="H335" s="25" t="s">
        <v>117</v>
      </c>
      <c r="I335" s="25" t="s">
        <v>31</v>
      </c>
      <c r="J335" s="22">
        <v>30840</v>
      </c>
      <c r="K335" s="22">
        <f t="shared" ref="K335:P336" si="134">K336</f>
        <v>30840</v>
      </c>
      <c r="L335" s="14">
        <f t="shared" si="130"/>
        <v>0</v>
      </c>
      <c r="M335" s="22">
        <f t="shared" si="134"/>
        <v>1542</v>
      </c>
      <c r="N335" s="22">
        <f t="shared" si="134"/>
        <v>145160</v>
      </c>
      <c r="O335" s="22"/>
      <c r="P335" s="22">
        <f t="shared" si="134"/>
        <v>0</v>
      </c>
      <c r="Q335" s="22">
        <f t="shared" si="106"/>
        <v>176000</v>
      </c>
      <c r="R335" s="19">
        <v>0</v>
      </c>
      <c r="S335" s="22">
        <f>S336</f>
        <v>0</v>
      </c>
      <c r="T335" s="22">
        <f t="shared" si="132"/>
        <v>0</v>
      </c>
      <c r="U335" s="22">
        <f>U336</f>
        <v>105000</v>
      </c>
      <c r="V335" s="22"/>
      <c r="W335" s="22">
        <f t="shared" si="107"/>
        <v>105000</v>
      </c>
      <c r="X335" s="22">
        <f>X336</f>
        <v>0</v>
      </c>
      <c r="Y335" s="22">
        <f>Y336</f>
        <v>0</v>
      </c>
      <c r="Z335" s="22"/>
      <c r="AA335" s="19">
        <f t="shared" si="108"/>
        <v>0</v>
      </c>
    </row>
    <row r="336" spans="1:27" ht="15.75" hidden="1">
      <c r="A336" s="24" t="s">
        <v>52</v>
      </c>
      <c r="B336" s="25" t="s">
        <v>13</v>
      </c>
      <c r="C336" s="25" t="s">
        <v>14</v>
      </c>
      <c r="D336" s="25" t="s">
        <v>41</v>
      </c>
      <c r="E336" s="25" t="s">
        <v>142</v>
      </c>
      <c r="F336" s="25" t="s">
        <v>109</v>
      </c>
      <c r="G336" s="25" t="s">
        <v>206</v>
      </c>
      <c r="H336" s="25" t="s">
        <v>117</v>
      </c>
      <c r="I336" s="25" t="s">
        <v>53</v>
      </c>
      <c r="J336" s="22">
        <v>30840</v>
      </c>
      <c r="K336" s="22">
        <f t="shared" si="134"/>
        <v>30840</v>
      </c>
      <c r="L336" s="14">
        <f t="shared" si="130"/>
        <v>0</v>
      </c>
      <c r="M336" s="22">
        <f t="shared" si="134"/>
        <v>1542</v>
      </c>
      <c r="N336" s="22">
        <f t="shared" si="134"/>
        <v>145160</v>
      </c>
      <c r="O336" s="22"/>
      <c r="P336" s="22">
        <f t="shared" si="134"/>
        <v>0</v>
      </c>
      <c r="Q336" s="22">
        <f t="shared" si="106"/>
        <v>176000</v>
      </c>
      <c r="R336" s="19">
        <v>0</v>
      </c>
      <c r="S336" s="22">
        <f>S337</f>
        <v>0</v>
      </c>
      <c r="T336" s="22">
        <f t="shared" si="132"/>
        <v>0</v>
      </c>
      <c r="U336" s="22">
        <f>U337</f>
        <v>105000</v>
      </c>
      <c r="V336" s="22"/>
      <c r="W336" s="22">
        <f t="shared" si="107"/>
        <v>105000</v>
      </c>
      <c r="X336" s="22">
        <f>X337</f>
        <v>0</v>
      </c>
      <c r="Y336" s="22">
        <f>Y337</f>
        <v>0</v>
      </c>
      <c r="Z336" s="22"/>
      <c r="AA336" s="19">
        <f t="shared" si="108"/>
        <v>0</v>
      </c>
    </row>
    <row r="337" spans="1:27" ht="15.75" hidden="1">
      <c r="A337" s="24" t="s">
        <v>54</v>
      </c>
      <c r="B337" s="25" t="s">
        <v>13</v>
      </c>
      <c r="C337" s="25" t="s">
        <v>14</v>
      </c>
      <c r="D337" s="25" t="s">
        <v>41</v>
      </c>
      <c r="E337" s="25" t="s">
        <v>142</v>
      </c>
      <c r="F337" s="25" t="s">
        <v>109</v>
      </c>
      <c r="G337" s="25" t="s">
        <v>206</v>
      </c>
      <c r="H337" s="25" t="s">
        <v>117</v>
      </c>
      <c r="I337" s="25" t="s">
        <v>55</v>
      </c>
      <c r="J337" s="22">
        <v>30840</v>
      </c>
      <c r="K337" s="22">
        <v>30840</v>
      </c>
      <c r="L337" s="14">
        <f t="shared" si="130"/>
        <v>0</v>
      </c>
      <c r="M337" s="22">
        <v>1542</v>
      </c>
      <c r="N337" s="22">
        <v>145160</v>
      </c>
      <c r="O337" s="22"/>
      <c r="P337" s="22"/>
      <c r="Q337" s="22">
        <f t="shared" si="106"/>
        <v>176000</v>
      </c>
      <c r="R337" s="19">
        <v>0</v>
      </c>
      <c r="S337" s="22"/>
      <c r="T337" s="22">
        <f t="shared" si="132"/>
        <v>0</v>
      </c>
      <c r="U337" s="22">
        <v>105000</v>
      </c>
      <c r="V337" s="22"/>
      <c r="W337" s="22">
        <f t="shared" si="107"/>
        <v>105000</v>
      </c>
      <c r="X337" s="22"/>
      <c r="Y337" s="22"/>
      <c r="Z337" s="22"/>
      <c r="AA337" s="19">
        <f t="shared" si="108"/>
        <v>0</v>
      </c>
    </row>
    <row r="338" spans="1:27" ht="15.75" hidden="1">
      <c r="A338" s="24" t="s">
        <v>207</v>
      </c>
      <c r="B338" s="25" t="s">
        <v>13</v>
      </c>
      <c r="C338" s="25" t="s">
        <v>14</v>
      </c>
      <c r="D338" s="25" t="s">
        <v>41</v>
      </c>
      <c r="E338" s="25" t="s">
        <v>142</v>
      </c>
      <c r="F338" s="25" t="s">
        <v>109</v>
      </c>
      <c r="G338" s="25" t="s">
        <v>206</v>
      </c>
      <c r="H338" s="25" t="s">
        <v>117</v>
      </c>
      <c r="I338" s="25" t="s">
        <v>67</v>
      </c>
      <c r="J338" s="22">
        <v>3680965.7</v>
      </c>
      <c r="K338" s="22">
        <f>K339</f>
        <v>3680965.7</v>
      </c>
      <c r="L338" s="14">
        <f t="shared" si="130"/>
        <v>0</v>
      </c>
      <c r="M338" s="22">
        <f>M339</f>
        <v>184048.3</v>
      </c>
      <c r="N338" s="22">
        <f>N339</f>
        <v>245494.5</v>
      </c>
      <c r="O338" s="22"/>
      <c r="P338" s="22">
        <f>P339</f>
        <v>0</v>
      </c>
      <c r="Q338" s="22">
        <f t="shared" si="106"/>
        <v>3926460.2</v>
      </c>
      <c r="R338" s="19">
        <v>4493038.3000000007</v>
      </c>
      <c r="S338" s="22">
        <f>S339</f>
        <v>4493038.3</v>
      </c>
      <c r="T338" s="22">
        <f t="shared" si="132"/>
        <v>0</v>
      </c>
      <c r="U338" s="22">
        <f>U339</f>
        <v>185344.7</v>
      </c>
      <c r="V338" s="22"/>
      <c r="W338" s="22">
        <f t="shared" si="107"/>
        <v>4678383</v>
      </c>
      <c r="X338" s="22">
        <f>X339</f>
        <v>4785085.8</v>
      </c>
      <c r="Y338" s="22">
        <f>Y339</f>
        <v>-3684670.4</v>
      </c>
      <c r="Z338" s="22"/>
      <c r="AA338" s="19">
        <f t="shared" si="108"/>
        <v>1100415.3999999999</v>
      </c>
    </row>
    <row r="339" spans="1:27" ht="31.5" hidden="1">
      <c r="A339" s="24" t="s">
        <v>208</v>
      </c>
      <c r="B339" s="25" t="s">
        <v>13</v>
      </c>
      <c r="C339" s="25" t="s">
        <v>14</v>
      </c>
      <c r="D339" s="25" t="s">
        <v>41</v>
      </c>
      <c r="E339" s="25" t="s">
        <v>142</v>
      </c>
      <c r="F339" s="25" t="s">
        <v>109</v>
      </c>
      <c r="G339" s="25" t="s">
        <v>206</v>
      </c>
      <c r="H339" s="25" t="s">
        <v>117</v>
      </c>
      <c r="I339" s="25" t="s">
        <v>209</v>
      </c>
      <c r="J339" s="22">
        <v>3680965.7</v>
      </c>
      <c r="K339" s="22">
        <v>3680965.7</v>
      </c>
      <c r="L339" s="14">
        <f t="shared" si="130"/>
        <v>0</v>
      </c>
      <c r="M339" s="22">
        <v>184048.3</v>
      </c>
      <c r="N339" s="22">
        <v>245494.5</v>
      </c>
      <c r="O339" s="22"/>
      <c r="P339" s="22"/>
      <c r="Q339" s="22">
        <f t="shared" si="106"/>
        <v>3926460.2</v>
      </c>
      <c r="R339" s="19">
        <v>4493038.3000000007</v>
      </c>
      <c r="S339" s="22">
        <v>4493038.3</v>
      </c>
      <c r="T339" s="22">
        <f t="shared" si="132"/>
        <v>0</v>
      </c>
      <c r="U339" s="22">
        <v>185344.7</v>
      </c>
      <c r="V339" s="22"/>
      <c r="W339" s="22">
        <f t="shared" si="107"/>
        <v>4678383</v>
      </c>
      <c r="X339" s="22">
        <v>4785085.8</v>
      </c>
      <c r="Y339" s="22">
        <v>-3684670.4</v>
      </c>
      <c r="Z339" s="22"/>
      <c r="AA339" s="19">
        <f t="shared" si="108"/>
        <v>1100415.3999999999</v>
      </c>
    </row>
    <row r="340" spans="1:27" ht="15.75" hidden="1">
      <c r="A340" s="24" t="s">
        <v>36</v>
      </c>
      <c r="B340" s="25" t="s">
        <v>13</v>
      </c>
      <c r="C340" s="25" t="s">
        <v>14</v>
      </c>
      <c r="D340" s="25" t="s">
        <v>41</v>
      </c>
      <c r="E340" s="25" t="s">
        <v>142</v>
      </c>
      <c r="F340" s="25" t="s">
        <v>109</v>
      </c>
      <c r="G340" s="25" t="s">
        <v>206</v>
      </c>
      <c r="H340" s="25" t="s">
        <v>117</v>
      </c>
      <c r="I340" s="25" t="s">
        <v>37</v>
      </c>
      <c r="J340" s="22">
        <v>3711805.7</v>
      </c>
      <c r="K340" s="22">
        <f>K335+K338</f>
        <v>3711805.7</v>
      </c>
      <c r="L340" s="14">
        <f t="shared" si="130"/>
        <v>0</v>
      </c>
      <c r="M340" s="22">
        <f>M335+M338</f>
        <v>185590.3</v>
      </c>
      <c r="N340" s="22">
        <f>N335+N338</f>
        <v>390654.5</v>
      </c>
      <c r="O340" s="22"/>
      <c r="P340" s="22">
        <f>P335+P338</f>
        <v>0</v>
      </c>
      <c r="Q340" s="22">
        <f t="shared" si="106"/>
        <v>4102460.2</v>
      </c>
      <c r="R340" s="19">
        <v>4493038.3000000007</v>
      </c>
      <c r="S340" s="22">
        <f>S335+S338</f>
        <v>4493038.3</v>
      </c>
      <c r="T340" s="22">
        <f t="shared" si="132"/>
        <v>0</v>
      </c>
      <c r="U340" s="22">
        <f>U335+U338</f>
        <v>290344.7</v>
      </c>
      <c r="V340" s="22"/>
      <c r="W340" s="22">
        <f t="shared" si="107"/>
        <v>4783383</v>
      </c>
      <c r="X340" s="22">
        <f>X335+X338</f>
        <v>4785085.8</v>
      </c>
      <c r="Y340" s="22">
        <f>Y335+Y338</f>
        <v>-3684670.4</v>
      </c>
      <c r="Z340" s="22"/>
      <c r="AA340" s="19">
        <f t="shared" si="108"/>
        <v>1100415.3999999999</v>
      </c>
    </row>
    <row r="341" spans="1:27" ht="78.75" hidden="1">
      <c r="A341" s="24" t="s">
        <v>210</v>
      </c>
      <c r="B341" s="25" t="s">
        <v>13</v>
      </c>
      <c r="C341" s="25" t="s">
        <v>14</v>
      </c>
      <c r="D341" s="25" t="s">
        <v>41</v>
      </c>
      <c r="E341" s="25" t="s">
        <v>142</v>
      </c>
      <c r="F341" s="25" t="s">
        <v>211</v>
      </c>
      <c r="G341" s="25"/>
      <c r="H341" s="25"/>
      <c r="I341" s="25"/>
      <c r="J341" s="22">
        <v>0</v>
      </c>
      <c r="K341" s="22">
        <f>K342</f>
        <v>0</v>
      </c>
      <c r="L341" s="14">
        <f t="shared" si="130"/>
        <v>0</v>
      </c>
      <c r="M341" s="22">
        <f t="shared" ref="M341:N343" si="135">M342</f>
        <v>0</v>
      </c>
      <c r="N341" s="22">
        <f t="shared" si="135"/>
        <v>0</v>
      </c>
      <c r="O341" s="22"/>
      <c r="P341" s="22">
        <f>P342</f>
        <v>0</v>
      </c>
      <c r="Q341" s="22">
        <f t="shared" ref="Q341:Q404" si="136">K341+N341</f>
        <v>0</v>
      </c>
      <c r="R341" s="19">
        <v>0</v>
      </c>
      <c r="S341" s="22">
        <f>S342</f>
        <v>0</v>
      </c>
      <c r="T341" s="22">
        <f t="shared" si="132"/>
        <v>0</v>
      </c>
      <c r="U341" s="22">
        <f>U342</f>
        <v>0</v>
      </c>
      <c r="V341" s="22"/>
      <c r="W341" s="22">
        <f t="shared" ref="W341:W404" si="137">S341+U341</f>
        <v>0</v>
      </c>
      <c r="X341" s="22">
        <f t="shared" ref="X341:Y343" si="138">X342</f>
        <v>0</v>
      </c>
      <c r="Y341" s="22">
        <f t="shared" si="138"/>
        <v>0</v>
      </c>
      <c r="Z341" s="22"/>
      <c r="AA341" s="19">
        <f t="shared" ref="AA341:AA404" si="139">X341+Y341</f>
        <v>0</v>
      </c>
    </row>
    <row r="342" spans="1:27" ht="15.75" hidden="1">
      <c r="A342" s="24" t="s">
        <v>110</v>
      </c>
      <c r="B342" s="25" t="s">
        <v>13</v>
      </c>
      <c r="C342" s="25" t="s">
        <v>14</v>
      </c>
      <c r="D342" s="25" t="s">
        <v>41</v>
      </c>
      <c r="E342" s="25" t="s">
        <v>142</v>
      </c>
      <c r="F342" s="25" t="s">
        <v>211</v>
      </c>
      <c r="G342" s="25" t="s">
        <v>111</v>
      </c>
      <c r="H342" s="25"/>
      <c r="I342" s="25"/>
      <c r="J342" s="22">
        <v>0</v>
      </c>
      <c r="K342" s="22">
        <f>K343</f>
        <v>0</v>
      </c>
      <c r="L342" s="14">
        <f t="shared" si="130"/>
        <v>0</v>
      </c>
      <c r="M342" s="22">
        <f t="shared" si="135"/>
        <v>0</v>
      </c>
      <c r="N342" s="22">
        <f t="shared" si="135"/>
        <v>0</v>
      </c>
      <c r="O342" s="22"/>
      <c r="P342" s="22">
        <f>P343</f>
        <v>0</v>
      </c>
      <c r="Q342" s="22">
        <f t="shared" si="136"/>
        <v>0</v>
      </c>
      <c r="R342" s="19">
        <v>0</v>
      </c>
      <c r="S342" s="22">
        <f>S343</f>
        <v>0</v>
      </c>
      <c r="T342" s="22">
        <f t="shared" si="132"/>
        <v>0</v>
      </c>
      <c r="U342" s="22">
        <f>U343</f>
        <v>0</v>
      </c>
      <c r="V342" s="22"/>
      <c r="W342" s="22">
        <f t="shared" si="137"/>
        <v>0</v>
      </c>
      <c r="X342" s="22">
        <f t="shared" si="138"/>
        <v>0</v>
      </c>
      <c r="Y342" s="22">
        <f t="shared" si="138"/>
        <v>0</v>
      </c>
      <c r="Z342" s="22"/>
      <c r="AA342" s="19">
        <f t="shared" si="139"/>
        <v>0</v>
      </c>
    </row>
    <row r="343" spans="1:27" ht="63" hidden="1">
      <c r="A343" s="24" t="s">
        <v>112</v>
      </c>
      <c r="B343" s="25" t="s">
        <v>13</v>
      </c>
      <c r="C343" s="25" t="s">
        <v>14</v>
      </c>
      <c r="D343" s="25" t="s">
        <v>41</v>
      </c>
      <c r="E343" s="25" t="s">
        <v>142</v>
      </c>
      <c r="F343" s="25" t="s">
        <v>211</v>
      </c>
      <c r="G343" s="25" t="s">
        <v>113</v>
      </c>
      <c r="H343" s="25"/>
      <c r="I343" s="25"/>
      <c r="J343" s="22">
        <v>0</v>
      </c>
      <c r="K343" s="22">
        <f>K344</f>
        <v>0</v>
      </c>
      <c r="L343" s="14">
        <f t="shared" si="130"/>
        <v>0</v>
      </c>
      <c r="M343" s="22">
        <f t="shared" si="135"/>
        <v>0</v>
      </c>
      <c r="N343" s="22">
        <f t="shared" si="135"/>
        <v>0</v>
      </c>
      <c r="O343" s="22"/>
      <c r="P343" s="22">
        <f>P344</f>
        <v>0</v>
      </c>
      <c r="Q343" s="22">
        <f t="shared" si="136"/>
        <v>0</v>
      </c>
      <c r="R343" s="19">
        <v>0</v>
      </c>
      <c r="S343" s="22">
        <f>S344</f>
        <v>0</v>
      </c>
      <c r="T343" s="22">
        <f t="shared" si="132"/>
        <v>0</v>
      </c>
      <c r="U343" s="22">
        <f>U344</f>
        <v>0</v>
      </c>
      <c r="V343" s="22"/>
      <c r="W343" s="22">
        <f t="shared" si="137"/>
        <v>0</v>
      </c>
      <c r="X343" s="22">
        <f t="shared" si="138"/>
        <v>0</v>
      </c>
      <c r="Y343" s="22">
        <f t="shared" si="138"/>
        <v>0</v>
      </c>
      <c r="Z343" s="22"/>
      <c r="AA343" s="19">
        <f t="shared" si="139"/>
        <v>0</v>
      </c>
    </row>
    <row r="344" spans="1:27" ht="78.75" hidden="1">
      <c r="A344" s="24" t="s">
        <v>114</v>
      </c>
      <c r="B344" s="25" t="s">
        <v>13</v>
      </c>
      <c r="C344" s="25" t="s">
        <v>14</v>
      </c>
      <c r="D344" s="25" t="s">
        <v>41</v>
      </c>
      <c r="E344" s="25" t="s">
        <v>142</v>
      </c>
      <c r="F344" s="25" t="s">
        <v>211</v>
      </c>
      <c r="G344" s="25" t="s">
        <v>115</v>
      </c>
      <c r="H344" s="25"/>
      <c r="I344" s="25"/>
      <c r="J344" s="22">
        <v>0</v>
      </c>
      <c r="K344" s="22">
        <f>K350</f>
        <v>0</v>
      </c>
      <c r="L344" s="14">
        <f t="shared" si="130"/>
        <v>0</v>
      </c>
      <c r="M344" s="22">
        <f>M350</f>
        <v>0</v>
      </c>
      <c r="N344" s="22">
        <f>N350</f>
        <v>0</v>
      </c>
      <c r="O344" s="22"/>
      <c r="P344" s="22">
        <f>P350</f>
        <v>0</v>
      </c>
      <c r="Q344" s="22">
        <f t="shared" si="136"/>
        <v>0</v>
      </c>
      <c r="R344" s="19">
        <v>0</v>
      </c>
      <c r="S344" s="22">
        <f>S350</f>
        <v>0</v>
      </c>
      <c r="T344" s="22">
        <f t="shared" si="132"/>
        <v>0</v>
      </c>
      <c r="U344" s="22">
        <f>U350</f>
        <v>0</v>
      </c>
      <c r="V344" s="22"/>
      <c r="W344" s="22">
        <f t="shared" si="137"/>
        <v>0</v>
      </c>
      <c r="X344" s="22">
        <f>X350</f>
        <v>0</v>
      </c>
      <c r="Y344" s="22">
        <f>Y350</f>
        <v>0</v>
      </c>
      <c r="Z344" s="22"/>
      <c r="AA344" s="19">
        <f t="shared" si="139"/>
        <v>0</v>
      </c>
    </row>
    <row r="345" spans="1:27" ht="15.75" hidden="1">
      <c r="A345" s="24" t="s">
        <v>29</v>
      </c>
      <c r="B345" s="25" t="s">
        <v>13</v>
      </c>
      <c r="C345" s="25" t="s">
        <v>14</v>
      </c>
      <c r="D345" s="25" t="s">
        <v>41</v>
      </c>
      <c r="E345" s="25" t="s">
        <v>142</v>
      </c>
      <c r="F345" s="25" t="s">
        <v>211</v>
      </c>
      <c r="G345" s="25" t="s">
        <v>115</v>
      </c>
      <c r="H345" s="25"/>
      <c r="I345" s="25" t="s">
        <v>31</v>
      </c>
      <c r="J345" s="22"/>
      <c r="K345" s="22">
        <f t="shared" ref="K345:P346" si="140">K346</f>
        <v>0</v>
      </c>
      <c r="L345" s="14">
        <f t="shared" si="130"/>
        <v>0</v>
      </c>
      <c r="M345" s="22">
        <f t="shared" si="140"/>
        <v>0</v>
      </c>
      <c r="N345" s="22">
        <f t="shared" si="140"/>
        <v>0</v>
      </c>
      <c r="O345" s="22"/>
      <c r="P345" s="22">
        <f t="shared" si="140"/>
        <v>0</v>
      </c>
      <c r="Q345" s="22">
        <f t="shared" si="136"/>
        <v>0</v>
      </c>
      <c r="R345" s="19"/>
      <c r="S345" s="22">
        <f>S346</f>
        <v>0</v>
      </c>
      <c r="T345" s="22">
        <f t="shared" si="132"/>
        <v>0</v>
      </c>
      <c r="U345" s="22">
        <f>U346</f>
        <v>0</v>
      </c>
      <c r="V345" s="22"/>
      <c r="W345" s="22">
        <f t="shared" si="137"/>
        <v>0</v>
      </c>
      <c r="X345" s="22">
        <f>X346</f>
        <v>0</v>
      </c>
      <c r="Y345" s="22">
        <f>Y346</f>
        <v>0</v>
      </c>
      <c r="Z345" s="22"/>
      <c r="AA345" s="19">
        <f t="shared" si="139"/>
        <v>0</v>
      </c>
    </row>
    <row r="346" spans="1:27" ht="15.75" hidden="1">
      <c r="A346" s="24" t="s">
        <v>52</v>
      </c>
      <c r="B346" s="25" t="s">
        <v>13</v>
      </c>
      <c r="C346" s="25" t="s">
        <v>14</v>
      </c>
      <c r="D346" s="25" t="s">
        <v>41</v>
      </c>
      <c r="E346" s="25" t="s">
        <v>142</v>
      </c>
      <c r="F346" s="25" t="s">
        <v>211</v>
      </c>
      <c r="G346" s="25" t="s">
        <v>115</v>
      </c>
      <c r="H346" s="25"/>
      <c r="I346" s="25" t="s">
        <v>53</v>
      </c>
      <c r="J346" s="22"/>
      <c r="K346" s="22">
        <f t="shared" si="140"/>
        <v>0</v>
      </c>
      <c r="L346" s="14">
        <f t="shared" si="130"/>
        <v>0</v>
      </c>
      <c r="M346" s="22">
        <f t="shared" si="140"/>
        <v>0</v>
      </c>
      <c r="N346" s="22">
        <f t="shared" si="140"/>
        <v>0</v>
      </c>
      <c r="O346" s="22"/>
      <c r="P346" s="22">
        <f t="shared" si="140"/>
        <v>0</v>
      </c>
      <c r="Q346" s="22">
        <f t="shared" si="136"/>
        <v>0</v>
      </c>
      <c r="R346" s="19"/>
      <c r="S346" s="22">
        <f>S347</f>
        <v>0</v>
      </c>
      <c r="T346" s="22">
        <f t="shared" si="132"/>
        <v>0</v>
      </c>
      <c r="U346" s="22">
        <f>U347</f>
        <v>0</v>
      </c>
      <c r="V346" s="22"/>
      <c r="W346" s="22">
        <f t="shared" si="137"/>
        <v>0</v>
      </c>
      <c r="X346" s="22">
        <f>X347</f>
        <v>0</v>
      </c>
      <c r="Y346" s="22">
        <f>Y347</f>
        <v>0</v>
      </c>
      <c r="Z346" s="22"/>
      <c r="AA346" s="19">
        <f t="shared" si="139"/>
        <v>0</v>
      </c>
    </row>
    <row r="347" spans="1:27" ht="15.75" hidden="1">
      <c r="A347" s="24" t="s">
        <v>54</v>
      </c>
      <c r="B347" s="25" t="s">
        <v>13</v>
      </c>
      <c r="C347" s="25" t="s">
        <v>14</v>
      </c>
      <c r="D347" s="25" t="s">
        <v>41</v>
      </c>
      <c r="E347" s="25" t="s">
        <v>142</v>
      </c>
      <c r="F347" s="25" t="s">
        <v>211</v>
      </c>
      <c r="G347" s="25" t="s">
        <v>115</v>
      </c>
      <c r="H347" s="25"/>
      <c r="I347" s="25" t="s">
        <v>55</v>
      </c>
      <c r="J347" s="22"/>
      <c r="K347" s="22"/>
      <c r="L347" s="14">
        <f t="shared" si="130"/>
        <v>0</v>
      </c>
      <c r="M347" s="22">
        <f>J347</f>
        <v>0</v>
      </c>
      <c r="N347" s="22"/>
      <c r="O347" s="22"/>
      <c r="P347" s="22">
        <f>M347</f>
        <v>0</v>
      </c>
      <c r="Q347" s="22">
        <f t="shared" si="136"/>
        <v>0</v>
      </c>
      <c r="R347" s="19"/>
      <c r="S347" s="22"/>
      <c r="T347" s="22">
        <f t="shared" si="132"/>
        <v>0</v>
      </c>
      <c r="U347" s="22"/>
      <c r="V347" s="22"/>
      <c r="W347" s="22">
        <f t="shared" si="137"/>
        <v>0</v>
      </c>
      <c r="X347" s="22"/>
      <c r="Y347" s="22"/>
      <c r="Z347" s="22"/>
      <c r="AA347" s="19">
        <f t="shared" si="139"/>
        <v>0</v>
      </c>
    </row>
    <row r="348" spans="1:27" ht="31.5" hidden="1">
      <c r="A348" s="24" t="s">
        <v>116</v>
      </c>
      <c r="B348" s="25" t="s">
        <v>13</v>
      </c>
      <c r="C348" s="25" t="s">
        <v>14</v>
      </c>
      <c r="D348" s="25" t="s">
        <v>41</v>
      </c>
      <c r="E348" s="25" t="s">
        <v>142</v>
      </c>
      <c r="F348" s="25" t="s">
        <v>211</v>
      </c>
      <c r="G348" s="25" t="s">
        <v>115</v>
      </c>
      <c r="H348" s="25" t="s">
        <v>117</v>
      </c>
      <c r="I348" s="25" t="s">
        <v>118</v>
      </c>
      <c r="J348" s="22">
        <v>0</v>
      </c>
      <c r="K348" s="22">
        <f>K349</f>
        <v>0</v>
      </c>
      <c r="L348" s="14">
        <f t="shared" si="130"/>
        <v>0</v>
      </c>
      <c r="M348" s="22">
        <f>M349</f>
        <v>0</v>
      </c>
      <c r="N348" s="22">
        <f>N349</f>
        <v>0</v>
      </c>
      <c r="O348" s="22"/>
      <c r="P348" s="22">
        <f>P349</f>
        <v>0</v>
      </c>
      <c r="Q348" s="22">
        <f t="shared" si="136"/>
        <v>0</v>
      </c>
      <c r="R348" s="19">
        <v>0</v>
      </c>
      <c r="S348" s="22">
        <f>S349</f>
        <v>0</v>
      </c>
      <c r="T348" s="22">
        <f t="shared" si="132"/>
        <v>0</v>
      </c>
      <c r="U348" s="22">
        <f>U349</f>
        <v>0</v>
      </c>
      <c r="V348" s="22"/>
      <c r="W348" s="22">
        <f t="shared" si="137"/>
        <v>0</v>
      </c>
      <c r="X348" s="22">
        <f>X349</f>
        <v>0</v>
      </c>
      <c r="Y348" s="22">
        <f>Y349</f>
        <v>0</v>
      </c>
      <c r="Z348" s="22"/>
      <c r="AA348" s="19">
        <f t="shared" si="139"/>
        <v>0</v>
      </c>
    </row>
    <row r="349" spans="1:27" ht="31.5" hidden="1">
      <c r="A349" s="24" t="s">
        <v>119</v>
      </c>
      <c r="B349" s="25" t="s">
        <v>13</v>
      </c>
      <c r="C349" s="25" t="s">
        <v>14</v>
      </c>
      <c r="D349" s="25" t="s">
        <v>41</v>
      </c>
      <c r="E349" s="25" t="s">
        <v>142</v>
      </c>
      <c r="F349" s="25" t="s">
        <v>211</v>
      </c>
      <c r="G349" s="25" t="s">
        <v>115</v>
      </c>
      <c r="H349" s="25" t="s">
        <v>117</v>
      </c>
      <c r="I349" s="25" t="s">
        <v>120</v>
      </c>
      <c r="J349" s="22">
        <v>0</v>
      </c>
      <c r="K349" s="22"/>
      <c r="L349" s="14">
        <f t="shared" si="130"/>
        <v>0</v>
      </c>
      <c r="M349" s="22"/>
      <c r="N349" s="22"/>
      <c r="O349" s="22"/>
      <c r="P349" s="22"/>
      <c r="Q349" s="22">
        <f t="shared" si="136"/>
        <v>0</v>
      </c>
      <c r="R349" s="19">
        <v>0</v>
      </c>
      <c r="S349" s="22"/>
      <c r="T349" s="22">
        <f t="shared" si="132"/>
        <v>0</v>
      </c>
      <c r="U349" s="22"/>
      <c r="V349" s="22"/>
      <c r="W349" s="22">
        <f t="shared" si="137"/>
        <v>0</v>
      </c>
      <c r="X349" s="22"/>
      <c r="Y349" s="22"/>
      <c r="Z349" s="22"/>
      <c r="AA349" s="19">
        <f t="shared" si="139"/>
        <v>0</v>
      </c>
    </row>
    <row r="350" spans="1:27" ht="15.75" hidden="1">
      <c r="A350" s="24" t="s">
        <v>36</v>
      </c>
      <c r="B350" s="25" t="s">
        <v>13</v>
      </c>
      <c r="C350" s="25" t="s">
        <v>14</v>
      </c>
      <c r="D350" s="25" t="s">
        <v>41</v>
      </c>
      <c r="E350" s="25" t="s">
        <v>142</v>
      </c>
      <c r="F350" s="25" t="s">
        <v>211</v>
      </c>
      <c r="G350" s="25" t="s">
        <v>115</v>
      </c>
      <c r="H350" s="25" t="s">
        <v>117</v>
      </c>
      <c r="I350" s="25" t="s">
        <v>37</v>
      </c>
      <c r="J350" s="22">
        <v>0</v>
      </c>
      <c r="K350" s="22">
        <f>K345+K348</f>
        <v>0</v>
      </c>
      <c r="L350" s="14">
        <f t="shared" si="130"/>
        <v>0</v>
      </c>
      <c r="M350" s="22">
        <f>M345+M348</f>
        <v>0</v>
      </c>
      <c r="N350" s="22">
        <f>N345+N348</f>
        <v>0</v>
      </c>
      <c r="O350" s="22"/>
      <c r="P350" s="22">
        <f>P345+P348</f>
        <v>0</v>
      </c>
      <c r="Q350" s="22">
        <f t="shared" si="136"/>
        <v>0</v>
      </c>
      <c r="R350" s="19">
        <v>0</v>
      </c>
      <c r="S350" s="22">
        <f>S345+S348</f>
        <v>0</v>
      </c>
      <c r="T350" s="22">
        <f t="shared" si="132"/>
        <v>0</v>
      </c>
      <c r="U350" s="22">
        <f>U345+U348</f>
        <v>0</v>
      </c>
      <c r="V350" s="22"/>
      <c r="W350" s="22">
        <f t="shared" si="137"/>
        <v>0</v>
      </c>
      <c r="X350" s="22">
        <f>X345+X348</f>
        <v>0</v>
      </c>
      <c r="Y350" s="22">
        <f>Y345+Y348</f>
        <v>0</v>
      </c>
      <c r="Z350" s="22"/>
      <c r="AA350" s="19">
        <f t="shared" si="139"/>
        <v>0</v>
      </c>
    </row>
    <row r="351" spans="1:27" ht="47.25" hidden="1">
      <c r="A351" s="24" t="s">
        <v>172</v>
      </c>
      <c r="B351" s="25" t="s">
        <v>13</v>
      </c>
      <c r="C351" s="25" t="s">
        <v>14</v>
      </c>
      <c r="D351" s="25" t="s">
        <v>41</v>
      </c>
      <c r="E351" s="25" t="s">
        <v>142</v>
      </c>
      <c r="F351" s="25" t="s">
        <v>173</v>
      </c>
      <c r="G351" s="25"/>
      <c r="H351" s="25"/>
      <c r="I351" s="25"/>
      <c r="J351" s="22">
        <v>0</v>
      </c>
      <c r="K351" s="22">
        <f t="shared" ref="K351:Q354" si="141">K352</f>
        <v>0</v>
      </c>
      <c r="L351" s="14">
        <f t="shared" si="130"/>
        <v>0</v>
      </c>
      <c r="M351" s="22">
        <f t="shared" si="141"/>
        <v>0</v>
      </c>
      <c r="N351" s="22">
        <f t="shared" si="141"/>
        <v>0</v>
      </c>
      <c r="O351" s="22">
        <f t="shared" si="141"/>
        <v>0</v>
      </c>
      <c r="P351" s="22">
        <f t="shared" si="141"/>
        <v>0</v>
      </c>
      <c r="Q351" s="22">
        <f t="shared" si="141"/>
        <v>0</v>
      </c>
      <c r="R351" s="19">
        <v>0</v>
      </c>
      <c r="S351" s="22">
        <f t="shared" ref="S351:U354" si="142">S352</f>
        <v>0</v>
      </c>
      <c r="T351" s="22">
        <f t="shared" si="132"/>
        <v>0</v>
      </c>
      <c r="U351" s="22">
        <f t="shared" si="142"/>
        <v>0</v>
      </c>
      <c r="V351" s="22"/>
      <c r="W351" s="22">
        <f t="shared" si="137"/>
        <v>0</v>
      </c>
      <c r="X351" s="22">
        <f t="shared" ref="X351:Y354" si="143">X352</f>
        <v>0</v>
      </c>
      <c r="Y351" s="22">
        <f t="shared" si="143"/>
        <v>0</v>
      </c>
      <c r="Z351" s="22"/>
      <c r="AA351" s="19">
        <f t="shared" si="139"/>
        <v>0</v>
      </c>
    </row>
    <row r="352" spans="1:27" ht="110.25" hidden="1">
      <c r="A352" s="24" t="s">
        <v>174</v>
      </c>
      <c r="B352" s="25" t="s">
        <v>13</v>
      </c>
      <c r="C352" s="25" t="s">
        <v>14</v>
      </c>
      <c r="D352" s="25" t="s">
        <v>41</v>
      </c>
      <c r="E352" s="25" t="s">
        <v>142</v>
      </c>
      <c r="F352" s="25" t="s">
        <v>175</v>
      </c>
      <c r="G352" s="25"/>
      <c r="H352" s="25"/>
      <c r="I352" s="25"/>
      <c r="J352" s="22">
        <v>0</v>
      </c>
      <c r="K352" s="22">
        <f t="shared" si="141"/>
        <v>0</v>
      </c>
      <c r="L352" s="14">
        <f t="shared" si="130"/>
        <v>0</v>
      </c>
      <c r="M352" s="22">
        <f t="shared" si="141"/>
        <v>0</v>
      </c>
      <c r="N352" s="22">
        <f t="shared" si="141"/>
        <v>0</v>
      </c>
      <c r="O352" s="22">
        <f t="shared" si="141"/>
        <v>0</v>
      </c>
      <c r="P352" s="22">
        <f t="shared" si="141"/>
        <v>0</v>
      </c>
      <c r="Q352" s="22">
        <f t="shared" si="141"/>
        <v>0</v>
      </c>
      <c r="R352" s="19">
        <v>0</v>
      </c>
      <c r="S352" s="22">
        <f t="shared" si="142"/>
        <v>0</v>
      </c>
      <c r="T352" s="22">
        <f t="shared" si="132"/>
        <v>0</v>
      </c>
      <c r="U352" s="22">
        <f t="shared" si="142"/>
        <v>0</v>
      </c>
      <c r="V352" s="22"/>
      <c r="W352" s="22">
        <f t="shared" si="137"/>
        <v>0</v>
      </c>
      <c r="X352" s="22">
        <f t="shared" si="143"/>
        <v>0</v>
      </c>
      <c r="Y352" s="22">
        <f t="shared" si="143"/>
        <v>0</v>
      </c>
      <c r="Z352" s="22"/>
      <c r="AA352" s="19">
        <f t="shared" si="139"/>
        <v>0</v>
      </c>
    </row>
    <row r="353" spans="1:42" ht="63" hidden="1">
      <c r="A353" s="24" t="s">
        <v>212</v>
      </c>
      <c r="B353" s="25" t="s">
        <v>13</v>
      </c>
      <c r="C353" s="25" t="s">
        <v>14</v>
      </c>
      <c r="D353" s="25" t="s">
        <v>41</v>
      </c>
      <c r="E353" s="25" t="s">
        <v>142</v>
      </c>
      <c r="F353" s="25" t="s">
        <v>213</v>
      </c>
      <c r="G353" s="25"/>
      <c r="H353" s="25"/>
      <c r="I353" s="25"/>
      <c r="J353" s="22">
        <v>0</v>
      </c>
      <c r="K353" s="22">
        <f t="shared" si="141"/>
        <v>0</v>
      </c>
      <c r="L353" s="14">
        <f t="shared" si="130"/>
        <v>0</v>
      </c>
      <c r="M353" s="22">
        <f t="shared" si="141"/>
        <v>0</v>
      </c>
      <c r="N353" s="22">
        <f t="shared" si="141"/>
        <v>0</v>
      </c>
      <c r="O353" s="22">
        <f t="shared" si="141"/>
        <v>0</v>
      </c>
      <c r="P353" s="22">
        <f t="shared" si="141"/>
        <v>0</v>
      </c>
      <c r="Q353" s="22">
        <f t="shared" si="141"/>
        <v>0</v>
      </c>
      <c r="R353" s="19">
        <v>0</v>
      </c>
      <c r="S353" s="22">
        <f t="shared" si="142"/>
        <v>0</v>
      </c>
      <c r="T353" s="22">
        <f t="shared" si="132"/>
        <v>0</v>
      </c>
      <c r="U353" s="22">
        <f t="shared" si="142"/>
        <v>0</v>
      </c>
      <c r="V353" s="22"/>
      <c r="W353" s="22">
        <f t="shared" si="137"/>
        <v>0</v>
      </c>
      <c r="X353" s="22">
        <f t="shared" si="143"/>
        <v>0</v>
      </c>
      <c r="Y353" s="22">
        <f t="shared" si="143"/>
        <v>0</v>
      </c>
      <c r="Z353" s="22"/>
      <c r="AA353" s="19">
        <f t="shared" si="139"/>
        <v>0</v>
      </c>
    </row>
    <row r="354" spans="1:42" ht="15.75" hidden="1">
      <c r="A354" s="24" t="s">
        <v>66</v>
      </c>
      <c r="B354" s="25" t="s">
        <v>13</v>
      </c>
      <c r="C354" s="25" t="s">
        <v>14</v>
      </c>
      <c r="D354" s="25" t="s">
        <v>41</v>
      </c>
      <c r="E354" s="25" t="s">
        <v>142</v>
      </c>
      <c r="F354" s="25" t="s">
        <v>213</v>
      </c>
      <c r="G354" s="25" t="s">
        <v>67</v>
      </c>
      <c r="H354" s="25"/>
      <c r="I354" s="25"/>
      <c r="J354" s="22">
        <v>0</v>
      </c>
      <c r="K354" s="22">
        <f t="shared" si="141"/>
        <v>0</v>
      </c>
      <c r="L354" s="14">
        <f t="shared" si="130"/>
        <v>0</v>
      </c>
      <c r="M354" s="22">
        <f t="shared" si="141"/>
        <v>0</v>
      </c>
      <c r="N354" s="22">
        <f t="shared" si="141"/>
        <v>0</v>
      </c>
      <c r="O354" s="22">
        <f t="shared" si="141"/>
        <v>0</v>
      </c>
      <c r="P354" s="22">
        <f t="shared" si="141"/>
        <v>0</v>
      </c>
      <c r="Q354" s="22">
        <f t="shared" si="141"/>
        <v>0</v>
      </c>
      <c r="R354" s="19">
        <v>0</v>
      </c>
      <c r="S354" s="22">
        <f t="shared" si="142"/>
        <v>0</v>
      </c>
      <c r="T354" s="22">
        <f t="shared" si="132"/>
        <v>0</v>
      </c>
      <c r="U354" s="22">
        <f t="shared" si="142"/>
        <v>0</v>
      </c>
      <c r="V354" s="22"/>
      <c r="W354" s="22">
        <f t="shared" si="137"/>
        <v>0</v>
      </c>
      <c r="X354" s="22">
        <f t="shared" si="143"/>
        <v>0</v>
      </c>
      <c r="Y354" s="22">
        <f t="shared" si="143"/>
        <v>0</v>
      </c>
      <c r="Z354" s="22"/>
      <c r="AA354" s="19">
        <f t="shared" si="139"/>
        <v>0</v>
      </c>
    </row>
    <row r="355" spans="1:42" ht="15.75" hidden="1">
      <c r="A355" s="24" t="s">
        <v>200</v>
      </c>
      <c r="B355" s="25" t="s">
        <v>13</v>
      </c>
      <c r="C355" s="25" t="s">
        <v>14</v>
      </c>
      <c r="D355" s="25" t="s">
        <v>41</v>
      </c>
      <c r="E355" s="25" t="s">
        <v>142</v>
      </c>
      <c r="F355" s="25" t="s">
        <v>213</v>
      </c>
      <c r="G355" s="25" t="s">
        <v>201</v>
      </c>
      <c r="H355" s="25"/>
      <c r="I355" s="25"/>
      <c r="J355" s="22">
        <v>0</v>
      </c>
      <c r="K355" s="22">
        <f t="shared" ref="K355:AA355" si="144">K359</f>
        <v>0</v>
      </c>
      <c r="L355" s="14">
        <f t="shared" si="130"/>
        <v>0</v>
      </c>
      <c r="M355" s="22">
        <f t="shared" si="144"/>
        <v>0</v>
      </c>
      <c r="N355" s="22">
        <f t="shared" si="144"/>
        <v>0</v>
      </c>
      <c r="O355" s="22">
        <f t="shared" si="144"/>
        <v>0</v>
      </c>
      <c r="P355" s="22">
        <f t="shared" si="144"/>
        <v>0</v>
      </c>
      <c r="Q355" s="22">
        <f t="shared" si="144"/>
        <v>0</v>
      </c>
      <c r="R355" s="22">
        <f t="shared" si="144"/>
        <v>0</v>
      </c>
      <c r="S355" s="22">
        <f t="shared" si="144"/>
        <v>0</v>
      </c>
      <c r="T355" s="22">
        <f t="shared" si="132"/>
        <v>0</v>
      </c>
      <c r="U355" s="22">
        <f t="shared" si="144"/>
        <v>0</v>
      </c>
      <c r="V355" s="22"/>
      <c r="W355" s="22">
        <f t="shared" si="144"/>
        <v>0</v>
      </c>
      <c r="X355" s="22">
        <f t="shared" si="144"/>
        <v>0</v>
      </c>
      <c r="Y355" s="22">
        <f t="shared" si="144"/>
        <v>0</v>
      </c>
      <c r="Z355" s="22"/>
      <c r="AA355" s="22">
        <f t="shared" si="144"/>
        <v>0</v>
      </c>
    </row>
    <row r="356" spans="1:42" ht="15.75" hidden="1">
      <c r="A356" s="24" t="s">
        <v>29</v>
      </c>
      <c r="B356" s="25" t="s">
        <v>13</v>
      </c>
      <c r="C356" s="25" t="s">
        <v>14</v>
      </c>
      <c r="D356" s="25" t="s">
        <v>41</v>
      </c>
      <c r="E356" s="25" t="s">
        <v>142</v>
      </c>
      <c r="F356" s="25" t="s">
        <v>213</v>
      </c>
      <c r="G356" s="25" t="s">
        <v>201</v>
      </c>
      <c r="H356" s="25" t="s">
        <v>72</v>
      </c>
      <c r="I356" s="25" t="s">
        <v>31</v>
      </c>
      <c r="J356" s="22">
        <v>0</v>
      </c>
      <c r="K356" s="22">
        <f>K358</f>
        <v>0</v>
      </c>
      <c r="L356" s="14">
        <f t="shared" si="130"/>
        <v>0</v>
      </c>
      <c r="M356" s="22">
        <f>M358</f>
        <v>0</v>
      </c>
      <c r="N356" s="22">
        <f>N358</f>
        <v>0</v>
      </c>
      <c r="O356" s="22">
        <f t="shared" ref="O356:Q357" si="145">O357</f>
        <v>0</v>
      </c>
      <c r="P356" s="22">
        <f t="shared" si="145"/>
        <v>0</v>
      </c>
      <c r="Q356" s="22">
        <f t="shared" si="145"/>
        <v>0</v>
      </c>
      <c r="R356" s="19">
        <v>0</v>
      </c>
      <c r="S356" s="22">
        <f>S358</f>
        <v>0</v>
      </c>
      <c r="T356" s="22">
        <f t="shared" si="132"/>
        <v>0</v>
      </c>
      <c r="U356" s="22">
        <f>U358</f>
        <v>0</v>
      </c>
      <c r="V356" s="22"/>
      <c r="W356" s="22">
        <f t="shared" si="137"/>
        <v>0</v>
      </c>
      <c r="X356" s="22">
        <f>X358</f>
        <v>0</v>
      </c>
      <c r="Y356" s="22">
        <f>Y358</f>
        <v>0</v>
      </c>
      <c r="Z356" s="22"/>
      <c r="AA356" s="19">
        <f t="shared" si="139"/>
        <v>0</v>
      </c>
    </row>
    <row r="357" spans="1:42" ht="31.5" hidden="1">
      <c r="A357" s="24" t="s">
        <v>32</v>
      </c>
      <c r="B357" s="25" t="s">
        <v>13</v>
      </c>
      <c r="C357" s="25" t="s">
        <v>14</v>
      </c>
      <c r="D357" s="25" t="s">
        <v>41</v>
      </c>
      <c r="E357" s="25" t="s">
        <v>142</v>
      </c>
      <c r="F357" s="25" t="s">
        <v>213</v>
      </c>
      <c r="G357" s="25" t="s">
        <v>201</v>
      </c>
      <c r="H357" s="25" t="s">
        <v>72</v>
      </c>
      <c r="I357" s="25" t="s">
        <v>33</v>
      </c>
      <c r="J357" s="22">
        <v>0</v>
      </c>
      <c r="K357" s="22">
        <f>K358</f>
        <v>0</v>
      </c>
      <c r="L357" s="14">
        <f t="shared" si="130"/>
        <v>0</v>
      </c>
      <c r="M357" s="22">
        <f>M358</f>
        <v>0</v>
      </c>
      <c r="N357" s="22">
        <f>N358</f>
        <v>0</v>
      </c>
      <c r="O357" s="22">
        <f t="shared" si="145"/>
        <v>0</v>
      </c>
      <c r="P357" s="22">
        <f t="shared" si="145"/>
        <v>0</v>
      </c>
      <c r="Q357" s="22">
        <f t="shared" si="145"/>
        <v>0</v>
      </c>
      <c r="R357" s="19">
        <v>0</v>
      </c>
      <c r="S357" s="22">
        <f>S358</f>
        <v>0</v>
      </c>
      <c r="T357" s="22">
        <f t="shared" si="132"/>
        <v>0</v>
      </c>
      <c r="U357" s="22">
        <f>U358</f>
        <v>0</v>
      </c>
      <c r="V357" s="22"/>
      <c r="W357" s="22">
        <f t="shared" si="137"/>
        <v>0</v>
      </c>
      <c r="X357" s="22">
        <f>X358</f>
        <v>0</v>
      </c>
      <c r="Y357" s="22">
        <f>Y358</f>
        <v>0</v>
      </c>
      <c r="Z357" s="22"/>
      <c r="AA357" s="19">
        <f t="shared" si="139"/>
        <v>0</v>
      </c>
    </row>
    <row r="358" spans="1:42" ht="47.25" hidden="1">
      <c r="A358" s="24" t="s">
        <v>73</v>
      </c>
      <c r="B358" s="25" t="s">
        <v>13</v>
      </c>
      <c r="C358" s="25" t="s">
        <v>14</v>
      </c>
      <c r="D358" s="25" t="s">
        <v>41</v>
      </c>
      <c r="E358" s="25" t="s">
        <v>142</v>
      </c>
      <c r="F358" s="25" t="s">
        <v>213</v>
      </c>
      <c r="G358" s="25" t="s">
        <v>201</v>
      </c>
      <c r="H358" s="25" t="s">
        <v>72</v>
      </c>
      <c r="I358" s="25" t="s">
        <v>74</v>
      </c>
      <c r="J358" s="22">
        <v>0</v>
      </c>
      <c r="K358" s="22"/>
      <c r="L358" s="14">
        <f t="shared" si="130"/>
        <v>0</v>
      </c>
      <c r="M358" s="22"/>
      <c r="N358" s="22"/>
      <c r="O358" s="22"/>
      <c r="P358" s="22"/>
      <c r="Q358" s="22">
        <f>O358</f>
        <v>0</v>
      </c>
      <c r="R358" s="19">
        <v>0</v>
      </c>
      <c r="S358" s="22"/>
      <c r="T358" s="22">
        <f t="shared" si="132"/>
        <v>0</v>
      </c>
      <c r="U358" s="22"/>
      <c r="V358" s="22"/>
      <c r="W358" s="22">
        <f t="shared" si="137"/>
        <v>0</v>
      </c>
      <c r="X358" s="22"/>
      <c r="Y358" s="22"/>
      <c r="Z358" s="22"/>
      <c r="AA358" s="19">
        <f t="shared" si="139"/>
        <v>0</v>
      </c>
    </row>
    <row r="359" spans="1:42" ht="15.75" hidden="1">
      <c r="A359" s="24" t="s">
        <v>36</v>
      </c>
      <c r="B359" s="25" t="s">
        <v>13</v>
      </c>
      <c r="C359" s="25" t="s">
        <v>14</v>
      </c>
      <c r="D359" s="25" t="s">
        <v>41</v>
      </c>
      <c r="E359" s="25" t="s">
        <v>142</v>
      </c>
      <c r="F359" s="25" t="s">
        <v>213</v>
      </c>
      <c r="G359" s="25" t="s">
        <v>201</v>
      </c>
      <c r="H359" s="25" t="s">
        <v>72</v>
      </c>
      <c r="I359" s="25" t="s">
        <v>37</v>
      </c>
      <c r="J359" s="22">
        <v>0</v>
      </c>
      <c r="K359" s="22">
        <f t="shared" ref="K359:Q359" si="146">K356</f>
        <v>0</v>
      </c>
      <c r="L359" s="14">
        <f t="shared" si="130"/>
        <v>0</v>
      </c>
      <c r="M359" s="22">
        <f t="shared" si="146"/>
        <v>0</v>
      </c>
      <c r="N359" s="22">
        <f t="shared" si="146"/>
        <v>0</v>
      </c>
      <c r="O359" s="22">
        <f t="shared" si="146"/>
        <v>0</v>
      </c>
      <c r="P359" s="22">
        <f t="shared" si="146"/>
        <v>0</v>
      </c>
      <c r="Q359" s="22">
        <f t="shared" si="146"/>
        <v>0</v>
      </c>
      <c r="R359" s="19">
        <v>0</v>
      </c>
      <c r="S359" s="22">
        <f>S356</f>
        <v>0</v>
      </c>
      <c r="T359" s="22">
        <f t="shared" si="132"/>
        <v>0</v>
      </c>
      <c r="U359" s="22">
        <f>U356</f>
        <v>0</v>
      </c>
      <c r="V359" s="22"/>
      <c r="W359" s="22">
        <f t="shared" si="137"/>
        <v>0</v>
      </c>
      <c r="X359" s="22">
        <f>X356</f>
        <v>0</v>
      </c>
      <c r="Y359" s="22">
        <f>Y356</f>
        <v>0</v>
      </c>
      <c r="Z359" s="22"/>
      <c r="AA359" s="19">
        <f t="shared" si="139"/>
        <v>0</v>
      </c>
    </row>
    <row r="360" spans="1:42" s="15" customFormat="1" ht="78.75" hidden="1">
      <c r="A360" s="24" t="s">
        <v>214</v>
      </c>
      <c r="B360" s="25" t="s">
        <v>13</v>
      </c>
      <c r="C360" s="25" t="s">
        <v>14</v>
      </c>
      <c r="D360" s="25" t="s">
        <v>41</v>
      </c>
      <c r="E360" s="25" t="s">
        <v>142</v>
      </c>
      <c r="F360" s="25" t="s">
        <v>215</v>
      </c>
      <c r="G360" s="25"/>
      <c r="H360" s="25"/>
      <c r="I360" s="25"/>
      <c r="J360" s="22">
        <v>120000</v>
      </c>
      <c r="K360" s="22">
        <f t="shared" ref="K360:K365" si="147">K361</f>
        <v>120000</v>
      </c>
      <c r="L360" s="14">
        <f t="shared" si="130"/>
        <v>0</v>
      </c>
      <c r="M360" s="22">
        <f t="shared" ref="M360:N365" si="148">M361</f>
        <v>6000</v>
      </c>
      <c r="N360" s="22">
        <f t="shared" si="148"/>
        <v>0</v>
      </c>
      <c r="O360" s="22"/>
      <c r="P360" s="22">
        <f t="shared" ref="P360:P365" si="149">P361</f>
        <v>0</v>
      </c>
      <c r="Q360" s="22">
        <f t="shared" si="136"/>
        <v>120000</v>
      </c>
      <c r="R360" s="19">
        <v>120000</v>
      </c>
      <c r="S360" s="22">
        <f t="shared" ref="S360:S365" si="150">S361</f>
        <v>120000</v>
      </c>
      <c r="T360" s="22">
        <f t="shared" si="132"/>
        <v>0</v>
      </c>
      <c r="U360" s="22">
        <f t="shared" ref="U360:U365" si="151">U361</f>
        <v>0</v>
      </c>
      <c r="V360" s="22"/>
      <c r="W360" s="22">
        <f t="shared" si="137"/>
        <v>120000</v>
      </c>
      <c r="X360" s="22">
        <f t="shared" ref="X360:Y365" si="152">X361</f>
        <v>120000</v>
      </c>
      <c r="Y360" s="22">
        <f t="shared" si="152"/>
        <v>0</v>
      </c>
      <c r="Z360" s="22"/>
      <c r="AA360" s="19">
        <f t="shared" si="139"/>
        <v>120000</v>
      </c>
    </row>
    <row r="361" spans="1:42" ht="78.75">
      <c r="A361" s="24" t="s">
        <v>214</v>
      </c>
      <c r="B361" s="25" t="s">
        <v>13</v>
      </c>
      <c r="C361" s="25" t="s">
        <v>14</v>
      </c>
      <c r="D361" s="25" t="s">
        <v>41</v>
      </c>
      <c r="E361" s="25" t="s">
        <v>142</v>
      </c>
      <c r="F361" s="25" t="s">
        <v>342</v>
      </c>
      <c r="G361" s="25"/>
      <c r="H361" s="25"/>
      <c r="I361" s="25"/>
      <c r="J361" s="22">
        <v>120000</v>
      </c>
      <c r="K361" s="22">
        <f t="shared" si="147"/>
        <v>120000</v>
      </c>
      <c r="L361" s="14">
        <f t="shared" si="130"/>
        <v>0</v>
      </c>
      <c r="M361" s="22">
        <f t="shared" si="148"/>
        <v>6000</v>
      </c>
      <c r="N361" s="22">
        <f t="shared" si="148"/>
        <v>0</v>
      </c>
      <c r="O361" s="22"/>
      <c r="P361" s="22">
        <f t="shared" si="149"/>
        <v>0</v>
      </c>
      <c r="Q361" s="22">
        <v>108300</v>
      </c>
      <c r="R361" s="19">
        <v>120000</v>
      </c>
      <c r="S361" s="22">
        <f t="shared" si="150"/>
        <v>120000</v>
      </c>
      <c r="T361" s="22">
        <f t="shared" si="132"/>
        <v>0</v>
      </c>
      <c r="U361" s="22">
        <f t="shared" si="151"/>
        <v>0</v>
      </c>
      <c r="V361" s="22"/>
      <c r="W361" s="22">
        <v>108300</v>
      </c>
      <c r="X361" s="22">
        <f t="shared" si="152"/>
        <v>120000</v>
      </c>
      <c r="Y361" s="22">
        <f t="shared" si="152"/>
        <v>0</v>
      </c>
      <c r="Z361" s="22"/>
      <c r="AA361" s="19"/>
    </row>
    <row r="362" spans="1:42" ht="63" hidden="1">
      <c r="A362" s="24" t="s">
        <v>82</v>
      </c>
      <c r="B362" s="25" t="s">
        <v>13</v>
      </c>
      <c r="C362" s="25" t="s">
        <v>14</v>
      </c>
      <c r="D362" s="25" t="s">
        <v>41</v>
      </c>
      <c r="E362" s="25" t="s">
        <v>142</v>
      </c>
      <c r="F362" s="25" t="s">
        <v>216</v>
      </c>
      <c r="G362" s="25" t="s">
        <v>83</v>
      </c>
      <c r="H362" s="25"/>
      <c r="I362" s="25"/>
      <c r="J362" s="22">
        <v>120000</v>
      </c>
      <c r="K362" s="22">
        <f t="shared" si="147"/>
        <v>120000</v>
      </c>
      <c r="L362" s="14">
        <f t="shared" si="130"/>
        <v>0</v>
      </c>
      <c r="M362" s="22">
        <f t="shared" si="148"/>
        <v>6000</v>
      </c>
      <c r="N362" s="22">
        <f t="shared" si="148"/>
        <v>0</v>
      </c>
      <c r="O362" s="22"/>
      <c r="P362" s="22">
        <f t="shared" si="149"/>
        <v>0</v>
      </c>
      <c r="Q362" s="22">
        <f t="shared" si="136"/>
        <v>120000</v>
      </c>
      <c r="R362" s="19">
        <v>120000</v>
      </c>
      <c r="S362" s="22">
        <f t="shared" si="150"/>
        <v>120000</v>
      </c>
      <c r="T362" s="22">
        <f t="shared" si="132"/>
        <v>0</v>
      </c>
      <c r="U362" s="22">
        <f t="shared" si="151"/>
        <v>0</v>
      </c>
      <c r="V362" s="22"/>
      <c r="W362" s="22">
        <f t="shared" si="137"/>
        <v>120000</v>
      </c>
      <c r="X362" s="22">
        <f t="shared" si="152"/>
        <v>120000</v>
      </c>
      <c r="Y362" s="22">
        <f t="shared" si="152"/>
        <v>0</v>
      </c>
      <c r="Z362" s="22"/>
      <c r="AA362" s="19">
        <f t="shared" si="139"/>
        <v>120000</v>
      </c>
    </row>
    <row r="363" spans="1:42" ht="47.25" hidden="1">
      <c r="A363" s="24" t="s">
        <v>217</v>
      </c>
      <c r="B363" s="25" t="s">
        <v>13</v>
      </c>
      <c r="C363" s="25" t="s">
        <v>14</v>
      </c>
      <c r="D363" s="25" t="s">
        <v>41</v>
      </c>
      <c r="E363" s="25" t="s">
        <v>142</v>
      </c>
      <c r="F363" s="25" t="s">
        <v>216</v>
      </c>
      <c r="G363" s="25" t="s">
        <v>218</v>
      </c>
      <c r="H363" s="25"/>
      <c r="I363" s="25"/>
      <c r="J363" s="22">
        <v>120000</v>
      </c>
      <c r="K363" s="22">
        <f t="shared" si="147"/>
        <v>120000</v>
      </c>
      <c r="L363" s="14">
        <f t="shared" si="130"/>
        <v>0</v>
      </c>
      <c r="M363" s="22">
        <f t="shared" si="148"/>
        <v>6000</v>
      </c>
      <c r="N363" s="22">
        <f t="shared" si="148"/>
        <v>0</v>
      </c>
      <c r="O363" s="22"/>
      <c r="P363" s="22">
        <f t="shared" si="149"/>
        <v>0</v>
      </c>
      <c r="Q363" s="22">
        <f t="shared" si="136"/>
        <v>120000</v>
      </c>
      <c r="R363" s="19">
        <v>120000</v>
      </c>
      <c r="S363" s="22">
        <f t="shared" si="150"/>
        <v>120000</v>
      </c>
      <c r="T363" s="22">
        <f t="shared" si="132"/>
        <v>0</v>
      </c>
      <c r="U363" s="22">
        <f t="shared" si="151"/>
        <v>0</v>
      </c>
      <c r="V363" s="22"/>
      <c r="W363" s="22">
        <f t="shared" si="137"/>
        <v>120000</v>
      </c>
      <c r="X363" s="22">
        <f t="shared" si="152"/>
        <v>120000</v>
      </c>
      <c r="Y363" s="22">
        <f t="shared" si="152"/>
        <v>0</v>
      </c>
      <c r="Z363" s="22"/>
      <c r="AA363" s="19">
        <f t="shared" si="139"/>
        <v>120000</v>
      </c>
    </row>
    <row r="364" spans="1:42" ht="15.75" hidden="1">
      <c r="A364" s="24" t="s">
        <v>29</v>
      </c>
      <c r="B364" s="25" t="s">
        <v>13</v>
      </c>
      <c r="C364" s="25" t="s">
        <v>14</v>
      </c>
      <c r="D364" s="25" t="s">
        <v>41</v>
      </c>
      <c r="E364" s="25" t="s">
        <v>142</v>
      </c>
      <c r="F364" s="25" t="s">
        <v>216</v>
      </c>
      <c r="G364" s="25" t="s">
        <v>218</v>
      </c>
      <c r="H364" s="25" t="s">
        <v>219</v>
      </c>
      <c r="I364" s="25" t="s">
        <v>31</v>
      </c>
      <c r="J364" s="22">
        <v>120000</v>
      </c>
      <c r="K364" s="22">
        <f t="shared" si="147"/>
        <v>120000</v>
      </c>
      <c r="L364" s="14">
        <f t="shared" si="130"/>
        <v>0</v>
      </c>
      <c r="M364" s="22">
        <f t="shared" si="148"/>
        <v>6000</v>
      </c>
      <c r="N364" s="22">
        <f t="shared" si="148"/>
        <v>0</v>
      </c>
      <c r="O364" s="22"/>
      <c r="P364" s="22">
        <f t="shared" si="149"/>
        <v>0</v>
      </c>
      <c r="Q364" s="22">
        <f t="shared" si="136"/>
        <v>120000</v>
      </c>
      <c r="R364" s="19">
        <v>120000</v>
      </c>
      <c r="S364" s="22">
        <f t="shared" si="150"/>
        <v>120000</v>
      </c>
      <c r="T364" s="22">
        <f t="shared" si="132"/>
        <v>0</v>
      </c>
      <c r="U364" s="22">
        <f t="shared" si="151"/>
        <v>0</v>
      </c>
      <c r="V364" s="22"/>
      <c r="W364" s="22">
        <f t="shared" si="137"/>
        <v>120000</v>
      </c>
      <c r="X364" s="22">
        <f t="shared" si="152"/>
        <v>120000</v>
      </c>
      <c r="Y364" s="22">
        <f t="shared" si="152"/>
        <v>0</v>
      </c>
      <c r="Z364" s="22"/>
      <c r="AA364" s="19">
        <f t="shared" si="139"/>
        <v>120000</v>
      </c>
    </row>
    <row r="365" spans="1:42" ht="31.5" hidden="1">
      <c r="A365" s="24" t="s">
        <v>88</v>
      </c>
      <c r="B365" s="25" t="s">
        <v>13</v>
      </c>
      <c r="C365" s="25" t="s">
        <v>14</v>
      </c>
      <c r="D365" s="25" t="s">
        <v>41</v>
      </c>
      <c r="E365" s="25" t="s">
        <v>142</v>
      </c>
      <c r="F365" s="25" t="s">
        <v>216</v>
      </c>
      <c r="G365" s="25" t="s">
        <v>218</v>
      </c>
      <c r="H365" s="25" t="s">
        <v>219</v>
      </c>
      <c r="I365" s="25" t="s">
        <v>48</v>
      </c>
      <c r="J365" s="22">
        <v>120000</v>
      </c>
      <c r="K365" s="22">
        <f t="shared" si="147"/>
        <v>120000</v>
      </c>
      <c r="L365" s="14">
        <f t="shared" si="130"/>
        <v>0</v>
      </c>
      <c r="M365" s="22">
        <f t="shared" si="148"/>
        <v>6000</v>
      </c>
      <c r="N365" s="22">
        <f t="shared" si="148"/>
        <v>0</v>
      </c>
      <c r="O365" s="22"/>
      <c r="P365" s="22">
        <f t="shared" si="149"/>
        <v>0</v>
      </c>
      <c r="Q365" s="22">
        <f t="shared" si="136"/>
        <v>120000</v>
      </c>
      <c r="R365" s="19">
        <v>120000</v>
      </c>
      <c r="S365" s="22">
        <f t="shared" si="150"/>
        <v>120000</v>
      </c>
      <c r="T365" s="22">
        <f t="shared" si="132"/>
        <v>0</v>
      </c>
      <c r="U365" s="22">
        <f t="shared" si="151"/>
        <v>0</v>
      </c>
      <c r="V365" s="22"/>
      <c r="W365" s="22">
        <f t="shared" si="137"/>
        <v>120000</v>
      </c>
      <c r="X365" s="22">
        <f t="shared" si="152"/>
        <v>120000</v>
      </c>
      <c r="Y365" s="22">
        <f t="shared" si="152"/>
        <v>0</v>
      </c>
      <c r="Z365" s="22"/>
      <c r="AA365" s="19">
        <f t="shared" si="139"/>
        <v>120000</v>
      </c>
    </row>
    <row r="366" spans="1:42" ht="63" hidden="1">
      <c r="A366" s="24" t="s">
        <v>220</v>
      </c>
      <c r="B366" s="25" t="s">
        <v>13</v>
      </c>
      <c r="C366" s="25" t="s">
        <v>14</v>
      </c>
      <c r="D366" s="25" t="s">
        <v>41</v>
      </c>
      <c r="E366" s="25" t="s">
        <v>142</v>
      </c>
      <c r="F366" s="25" t="s">
        <v>216</v>
      </c>
      <c r="G366" s="25" t="s">
        <v>218</v>
      </c>
      <c r="H366" s="25" t="s">
        <v>219</v>
      </c>
      <c r="I366" s="25" t="s">
        <v>221</v>
      </c>
      <c r="J366" s="22">
        <v>120000</v>
      </c>
      <c r="K366" s="22">
        <v>120000</v>
      </c>
      <c r="L366" s="14">
        <f t="shared" si="130"/>
        <v>0</v>
      </c>
      <c r="M366" s="22">
        <v>6000</v>
      </c>
      <c r="N366" s="22"/>
      <c r="O366" s="22"/>
      <c r="P366" s="22"/>
      <c r="Q366" s="22">
        <f t="shared" si="136"/>
        <v>120000</v>
      </c>
      <c r="R366" s="19">
        <v>120000</v>
      </c>
      <c r="S366" s="22">
        <v>120000</v>
      </c>
      <c r="T366" s="22">
        <f t="shared" si="132"/>
        <v>0</v>
      </c>
      <c r="U366" s="22"/>
      <c r="V366" s="22"/>
      <c r="W366" s="22">
        <f t="shared" si="137"/>
        <v>120000</v>
      </c>
      <c r="X366" s="22">
        <v>120000</v>
      </c>
      <c r="Y366" s="22"/>
      <c r="Z366" s="22"/>
      <c r="AA366" s="19">
        <f t="shared" si="139"/>
        <v>120000</v>
      </c>
    </row>
    <row r="367" spans="1:42" ht="15.75" hidden="1">
      <c r="A367" s="24" t="s">
        <v>36</v>
      </c>
      <c r="B367" s="25" t="s">
        <v>13</v>
      </c>
      <c r="C367" s="25" t="s">
        <v>14</v>
      </c>
      <c r="D367" s="25" t="s">
        <v>41</v>
      </c>
      <c r="E367" s="25" t="s">
        <v>142</v>
      </c>
      <c r="F367" s="25" t="s">
        <v>216</v>
      </c>
      <c r="G367" s="25" t="s">
        <v>218</v>
      </c>
      <c r="H367" s="25" t="s">
        <v>219</v>
      </c>
      <c r="I367" s="25" t="s">
        <v>37</v>
      </c>
      <c r="J367" s="22">
        <v>120000</v>
      </c>
      <c r="K367" s="22">
        <f>K364</f>
        <v>120000</v>
      </c>
      <c r="L367" s="14">
        <f t="shared" si="130"/>
        <v>0</v>
      </c>
      <c r="M367" s="22">
        <f>M364</f>
        <v>6000</v>
      </c>
      <c r="N367" s="22">
        <f>N364</f>
        <v>0</v>
      </c>
      <c r="O367" s="22"/>
      <c r="P367" s="22">
        <f>P364</f>
        <v>0</v>
      </c>
      <c r="Q367" s="22">
        <f t="shared" si="136"/>
        <v>120000</v>
      </c>
      <c r="R367" s="19">
        <v>120000</v>
      </c>
      <c r="S367" s="22">
        <f>S364</f>
        <v>120000</v>
      </c>
      <c r="T367" s="22">
        <f t="shared" si="132"/>
        <v>0</v>
      </c>
      <c r="U367" s="22">
        <f>U364</f>
        <v>0</v>
      </c>
      <c r="V367" s="22"/>
      <c r="W367" s="22">
        <f t="shared" si="137"/>
        <v>120000</v>
      </c>
      <c r="X367" s="22">
        <f>X364</f>
        <v>120000</v>
      </c>
      <c r="Y367" s="22">
        <f>Y364</f>
        <v>0</v>
      </c>
      <c r="Z367" s="22"/>
      <c r="AA367" s="19">
        <f t="shared" si="139"/>
        <v>120000</v>
      </c>
    </row>
    <row r="368" spans="1:42" s="15" customFormat="1" ht="31.5" hidden="1">
      <c r="A368" s="24" t="s">
        <v>222</v>
      </c>
      <c r="B368" s="25" t="s">
        <v>13</v>
      </c>
      <c r="C368" s="25" t="s">
        <v>14</v>
      </c>
      <c r="D368" s="25" t="s">
        <v>41</v>
      </c>
      <c r="E368" s="25" t="s">
        <v>142</v>
      </c>
      <c r="F368" s="25" t="s">
        <v>223</v>
      </c>
      <c r="G368" s="25"/>
      <c r="H368" s="25"/>
      <c r="I368" s="25"/>
      <c r="J368" s="22">
        <v>10718646.299999999</v>
      </c>
      <c r="K368" s="22"/>
      <c r="L368" s="14">
        <f t="shared" si="130"/>
        <v>-10718646.299999999</v>
      </c>
      <c r="M368" s="22"/>
      <c r="N368" s="22"/>
      <c r="O368" s="22"/>
      <c r="P368" s="22"/>
      <c r="Q368" s="22"/>
      <c r="R368" s="19">
        <v>11346809.399999999</v>
      </c>
      <c r="S368" s="22"/>
      <c r="T368" s="22">
        <f t="shared" si="132"/>
        <v>-11346809.399999999</v>
      </c>
      <c r="U368" s="22"/>
      <c r="V368" s="22"/>
      <c r="W368" s="22"/>
      <c r="X368" s="22"/>
      <c r="Y368" s="22"/>
      <c r="Z368" s="22"/>
      <c r="AA368" s="22"/>
      <c r="AP368" s="22">
        <f>AP369</f>
        <v>11514650.1</v>
      </c>
    </row>
    <row r="369" spans="1:43" ht="31.5" hidden="1">
      <c r="A369" s="24" t="s">
        <v>80</v>
      </c>
      <c r="B369" s="25" t="s">
        <v>13</v>
      </c>
      <c r="C369" s="25" t="s">
        <v>14</v>
      </c>
      <c r="D369" s="25" t="s">
        <v>41</v>
      </c>
      <c r="E369" s="25" t="s">
        <v>142</v>
      </c>
      <c r="F369" s="25" t="s">
        <v>224</v>
      </c>
      <c r="G369" s="25"/>
      <c r="H369" s="25"/>
      <c r="I369" s="25"/>
      <c r="J369" s="22">
        <v>10718646.299999999</v>
      </c>
      <c r="K369" s="22"/>
      <c r="L369" s="14">
        <f t="shared" si="130"/>
        <v>-10718646.299999999</v>
      </c>
      <c r="M369" s="22"/>
      <c r="N369" s="22"/>
      <c r="O369" s="22"/>
      <c r="P369" s="22"/>
      <c r="Q369" s="22"/>
      <c r="R369" s="19">
        <v>11346809.399999999</v>
      </c>
      <c r="S369" s="22"/>
      <c r="T369" s="22">
        <f t="shared" si="132"/>
        <v>-11346809.399999999</v>
      </c>
      <c r="U369" s="22"/>
      <c r="V369" s="22"/>
      <c r="W369" s="22"/>
      <c r="X369" s="22"/>
      <c r="Y369" s="22"/>
      <c r="Z369" s="22"/>
      <c r="AA369" s="22"/>
      <c r="AP369" s="18">
        <f>AP370</f>
        <v>11514650.1</v>
      </c>
    </row>
    <row r="370" spans="1:43" ht="31.5" hidden="1">
      <c r="A370" s="24" t="s">
        <v>84</v>
      </c>
      <c r="B370" s="25" t="s">
        <v>13</v>
      </c>
      <c r="C370" s="25" t="s">
        <v>14</v>
      </c>
      <c r="D370" s="25" t="s">
        <v>41</v>
      </c>
      <c r="E370" s="25" t="s">
        <v>142</v>
      </c>
      <c r="F370" s="25" t="s">
        <v>224</v>
      </c>
      <c r="G370" s="25" t="s">
        <v>85</v>
      </c>
      <c r="H370" s="25"/>
      <c r="I370" s="25"/>
      <c r="J370" s="22">
        <v>10718646.299999999</v>
      </c>
      <c r="K370" s="22"/>
      <c r="L370" s="14">
        <f t="shared" si="130"/>
        <v>-10718646.299999999</v>
      </c>
      <c r="M370" s="22"/>
      <c r="N370" s="22"/>
      <c r="O370" s="22"/>
      <c r="P370" s="22"/>
      <c r="Q370" s="22"/>
      <c r="R370" s="19">
        <v>11346809.399999999</v>
      </c>
      <c r="S370" s="22"/>
      <c r="T370" s="22">
        <f t="shared" si="132"/>
        <v>-11346809.399999999</v>
      </c>
      <c r="U370" s="22"/>
      <c r="V370" s="22"/>
      <c r="W370" s="22"/>
      <c r="X370" s="22"/>
      <c r="Y370" s="22"/>
      <c r="Z370" s="22"/>
      <c r="AA370" s="22"/>
      <c r="AP370" s="18">
        <f>AP371+AP376</f>
        <v>11514650.1</v>
      </c>
    </row>
    <row r="371" spans="1:43" ht="94.5" hidden="1">
      <c r="A371" s="24" t="s">
        <v>86</v>
      </c>
      <c r="B371" s="25" t="s">
        <v>13</v>
      </c>
      <c r="C371" s="25" t="s">
        <v>14</v>
      </c>
      <c r="D371" s="25" t="s">
        <v>41</v>
      </c>
      <c r="E371" s="25" t="s">
        <v>142</v>
      </c>
      <c r="F371" s="25" t="s">
        <v>224</v>
      </c>
      <c r="G371" s="25" t="s">
        <v>87</v>
      </c>
      <c r="H371" s="25"/>
      <c r="I371" s="25"/>
      <c r="J371" s="22">
        <v>10612846.299999999</v>
      </c>
      <c r="K371" s="22"/>
      <c r="L371" s="14">
        <f t="shared" si="130"/>
        <v>-10612846.299999999</v>
      </c>
      <c r="M371" s="22"/>
      <c r="N371" s="22"/>
      <c r="O371" s="22"/>
      <c r="P371" s="22"/>
      <c r="Q371" s="22"/>
      <c r="R371" s="19">
        <v>11241009.399999999</v>
      </c>
      <c r="S371" s="22"/>
      <c r="T371" s="22">
        <f t="shared" si="132"/>
        <v>-11241009.399999999</v>
      </c>
      <c r="U371" s="22"/>
      <c r="V371" s="22"/>
      <c r="W371" s="22"/>
      <c r="X371" s="22"/>
      <c r="Y371" s="22"/>
      <c r="Z371" s="22"/>
      <c r="AA371" s="22"/>
      <c r="AP371" s="18">
        <f>AP372</f>
        <v>11408850.1</v>
      </c>
    </row>
    <row r="372" spans="1:43" ht="15.75" hidden="1">
      <c r="A372" s="24" t="s">
        <v>29</v>
      </c>
      <c r="B372" s="25" t="s">
        <v>13</v>
      </c>
      <c r="C372" s="25" t="s">
        <v>14</v>
      </c>
      <c r="D372" s="25" t="s">
        <v>41</v>
      </c>
      <c r="E372" s="25" t="s">
        <v>142</v>
      </c>
      <c r="F372" s="25" t="s">
        <v>224</v>
      </c>
      <c r="G372" s="25" t="s">
        <v>87</v>
      </c>
      <c r="H372" s="25"/>
      <c r="I372" s="25" t="s">
        <v>31</v>
      </c>
      <c r="J372" s="22">
        <v>10612846.299999999</v>
      </c>
      <c r="K372" s="22"/>
      <c r="L372" s="14">
        <f t="shared" si="130"/>
        <v>-10612846.299999999</v>
      </c>
      <c r="M372" s="22"/>
      <c r="N372" s="22"/>
      <c r="O372" s="22"/>
      <c r="P372" s="22"/>
      <c r="Q372" s="22"/>
      <c r="R372" s="19">
        <v>11241009.399999999</v>
      </c>
      <c r="S372" s="22"/>
      <c r="T372" s="22">
        <f t="shared" si="132"/>
        <v>-11241009.399999999</v>
      </c>
      <c r="U372" s="22"/>
      <c r="V372" s="22"/>
      <c r="W372" s="22"/>
      <c r="X372" s="22"/>
      <c r="Y372" s="22"/>
      <c r="Z372" s="22"/>
      <c r="AA372" s="22"/>
      <c r="AP372" s="18">
        <f>AP373</f>
        <v>11408850.1</v>
      </c>
    </row>
    <row r="373" spans="1:43" ht="31.5" hidden="1">
      <c r="A373" s="24" t="s">
        <v>88</v>
      </c>
      <c r="B373" s="25" t="s">
        <v>13</v>
      </c>
      <c r="C373" s="25" t="s">
        <v>14</v>
      </c>
      <c r="D373" s="25" t="s">
        <v>41</v>
      </c>
      <c r="E373" s="25" t="s">
        <v>142</v>
      </c>
      <c r="F373" s="25" t="s">
        <v>224</v>
      </c>
      <c r="G373" s="25" t="s">
        <v>87</v>
      </c>
      <c r="H373" s="25"/>
      <c r="I373" s="25" t="s">
        <v>48</v>
      </c>
      <c r="J373" s="22">
        <v>10612846.299999999</v>
      </c>
      <c r="K373" s="22"/>
      <c r="L373" s="14">
        <f t="shared" si="130"/>
        <v>-10612846.299999999</v>
      </c>
      <c r="M373" s="22"/>
      <c r="N373" s="22"/>
      <c r="O373" s="22"/>
      <c r="P373" s="22"/>
      <c r="Q373" s="22"/>
      <c r="R373" s="19">
        <v>11241009.399999999</v>
      </c>
      <c r="S373" s="22"/>
      <c r="T373" s="22">
        <f t="shared" si="132"/>
        <v>-11241009.399999999</v>
      </c>
      <c r="U373" s="22"/>
      <c r="V373" s="22"/>
      <c r="W373" s="22"/>
      <c r="X373" s="22"/>
      <c r="Y373" s="22"/>
      <c r="Z373" s="22"/>
      <c r="AA373" s="22"/>
      <c r="AP373" s="18">
        <f>AP374</f>
        <v>11408850.1</v>
      </c>
    </row>
    <row r="374" spans="1:43" ht="47.25" hidden="1">
      <c r="A374" s="24" t="s">
        <v>89</v>
      </c>
      <c r="B374" s="25" t="s">
        <v>13</v>
      </c>
      <c r="C374" s="25" t="s">
        <v>14</v>
      </c>
      <c r="D374" s="25" t="s">
        <v>41</v>
      </c>
      <c r="E374" s="25" t="s">
        <v>142</v>
      </c>
      <c r="F374" s="25" t="s">
        <v>224</v>
      </c>
      <c r="G374" s="25" t="s">
        <v>87</v>
      </c>
      <c r="H374" s="25"/>
      <c r="I374" s="25" t="s">
        <v>50</v>
      </c>
      <c r="J374" s="22">
        <v>10612846.299999999</v>
      </c>
      <c r="K374" s="22"/>
      <c r="L374" s="14">
        <f t="shared" si="130"/>
        <v>-10612846.299999999</v>
      </c>
      <c r="M374" s="22"/>
      <c r="N374" s="22"/>
      <c r="O374" s="22"/>
      <c r="P374" s="22"/>
      <c r="Q374" s="22"/>
      <c r="R374" s="19">
        <v>11241009.399999999</v>
      </c>
      <c r="S374" s="22"/>
      <c r="T374" s="22">
        <f t="shared" si="132"/>
        <v>-11241009.399999999</v>
      </c>
      <c r="U374" s="22"/>
      <c r="V374" s="22"/>
      <c r="W374" s="22"/>
      <c r="X374" s="22"/>
      <c r="Y374" s="22"/>
      <c r="Z374" s="22"/>
      <c r="AA374" s="22"/>
      <c r="AP374" s="18">
        <v>11408850.1</v>
      </c>
      <c r="AQ374" s="1" t="s">
        <v>225</v>
      </c>
    </row>
    <row r="375" spans="1:43" ht="15.75" hidden="1">
      <c r="A375" s="24" t="s">
        <v>36</v>
      </c>
      <c r="B375" s="25" t="s">
        <v>13</v>
      </c>
      <c r="C375" s="25" t="s">
        <v>14</v>
      </c>
      <c r="D375" s="25" t="s">
        <v>41</v>
      </c>
      <c r="E375" s="25" t="s">
        <v>142</v>
      </c>
      <c r="F375" s="25" t="s">
        <v>224</v>
      </c>
      <c r="G375" s="25" t="s">
        <v>87</v>
      </c>
      <c r="H375" s="25"/>
      <c r="I375" s="25" t="s">
        <v>37</v>
      </c>
      <c r="J375" s="22">
        <v>10612846.299999999</v>
      </c>
      <c r="K375" s="22"/>
      <c r="L375" s="14">
        <f t="shared" si="130"/>
        <v>-10612846.299999999</v>
      </c>
      <c r="M375" s="22"/>
      <c r="N375" s="22"/>
      <c r="O375" s="22"/>
      <c r="P375" s="22"/>
      <c r="Q375" s="22"/>
      <c r="R375" s="19">
        <v>11241009.399999999</v>
      </c>
      <c r="S375" s="22"/>
      <c r="T375" s="22">
        <f t="shared" si="132"/>
        <v>-11241009.399999999</v>
      </c>
      <c r="U375" s="22"/>
      <c r="V375" s="22"/>
      <c r="W375" s="22"/>
      <c r="X375" s="22"/>
      <c r="Y375" s="22"/>
      <c r="Z375" s="22"/>
      <c r="AA375" s="22"/>
      <c r="AP375" s="18">
        <f>AP372</f>
        <v>11408850.1</v>
      </c>
    </row>
    <row r="376" spans="1:43" ht="31.5" hidden="1">
      <c r="A376" s="24" t="s">
        <v>90</v>
      </c>
      <c r="B376" s="25" t="s">
        <v>13</v>
      </c>
      <c r="C376" s="25" t="s">
        <v>14</v>
      </c>
      <c r="D376" s="25" t="s">
        <v>41</v>
      </c>
      <c r="E376" s="25" t="s">
        <v>142</v>
      </c>
      <c r="F376" s="25" t="s">
        <v>224</v>
      </c>
      <c r="G376" s="25" t="s">
        <v>91</v>
      </c>
      <c r="H376" s="25"/>
      <c r="I376" s="25"/>
      <c r="J376" s="22">
        <v>105800</v>
      </c>
      <c r="K376" s="22"/>
      <c r="L376" s="14">
        <f t="shared" si="130"/>
        <v>-105800</v>
      </c>
      <c r="M376" s="22"/>
      <c r="N376" s="22"/>
      <c r="O376" s="22"/>
      <c r="P376" s="22"/>
      <c r="Q376" s="22"/>
      <c r="R376" s="19">
        <v>105800</v>
      </c>
      <c r="S376" s="22"/>
      <c r="T376" s="22">
        <f t="shared" si="132"/>
        <v>-105800</v>
      </c>
      <c r="U376" s="22"/>
      <c r="V376" s="22"/>
      <c r="W376" s="22"/>
      <c r="X376" s="22"/>
      <c r="Y376" s="22"/>
      <c r="Z376" s="22"/>
      <c r="AA376" s="22"/>
      <c r="AP376" s="18">
        <f>AP380</f>
        <v>105800</v>
      </c>
    </row>
    <row r="377" spans="1:43" ht="15.75" hidden="1">
      <c r="A377" s="24" t="s">
        <v>29</v>
      </c>
      <c r="B377" s="25" t="s">
        <v>13</v>
      </c>
      <c r="C377" s="25" t="s">
        <v>14</v>
      </c>
      <c r="D377" s="25" t="s">
        <v>41</v>
      </c>
      <c r="E377" s="25" t="s">
        <v>142</v>
      </c>
      <c r="F377" s="25" t="s">
        <v>224</v>
      </c>
      <c r="G377" s="25" t="s">
        <v>91</v>
      </c>
      <c r="H377" s="25"/>
      <c r="I377" s="25" t="s">
        <v>31</v>
      </c>
      <c r="J377" s="22">
        <v>105800</v>
      </c>
      <c r="K377" s="22"/>
      <c r="L377" s="14">
        <f t="shared" si="130"/>
        <v>-105800</v>
      </c>
      <c r="M377" s="22"/>
      <c r="N377" s="22"/>
      <c r="O377" s="22"/>
      <c r="P377" s="22"/>
      <c r="Q377" s="22"/>
      <c r="R377" s="19">
        <v>105800</v>
      </c>
      <c r="S377" s="22"/>
      <c r="T377" s="22">
        <f t="shared" si="132"/>
        <v>-105800</v>
      </c>
      <c r="U377" s="22"/>
      <c r="V377" s="22"/>
      <c r="W377" s="22"/>
      <c r="X377" s="22"/>
      <c r="Y377" s="22"/>
      <c r="Z377" s="22"/>
      <c r="AA377" s="22"/>
      <c r="AP377" s="18">
        <f>AP378</f>
        <v>105800</v>
      </c>
    </row>
    <row r="378" spans="1:43" ht="31.5" hidden="1">
      <c r="A378" s="24" t="s">
        <v>88</v>
      </c>
      <c r="B378" s="25" t="s">
        <v>13</v>
      </c>
      <c r="C378" s="25" t="s">
        <v>14</v>
      </c>
      <c r="D378" s="25" t="s">
        <v>41</v>
      </c>
      <c r="E378" s="25" t="s">
        <v>142</v>
      </c>
      <c r="F378" s="25" t="s">
        <v>224</v>
      </c>
      <c r="G378" s="25" t="s">
        <v>91</v>
      </c>
      <c r="H378" s="25"/>
      <c r="I378" s="25" t="s">
        <v>48</v>
      </c>
      <c r="J378" s="22">
        <v>105800</v>
      </c>
      <c r="K378" s="22"/>
      <c r="L378" s="14">
        <f t="shared" si="130"/>
        <v>-105800</v>
      </c>
      <c r="M378" s="22"/>
      <c r="N378" s="22"/>
      <c r="O378" s="22"/>
      <c r="P378" s="22"/>
      <c r="Q378" s="22"/>
      <c r="R378" s="19">
        <v>105800</v>
      </c>
      <c r="S378" s="22"/>
      <c r="T378" s="22">
        <f t="shared" si="132"/>
        <v>-105800</v>
      </c>
      <c r="U378" s="22"/>
      <c r="V378" s="22"/>
      <c r="W378" s="22"/>
      <c r="X378" s="22"/>
      <c r="Y378" s="22"/>
      <c r="Z378" s="22"/>
      <c r="AA378" s="22"/>
      <c r="AP378" s="18">
        <f>AP379</f>
        <v>105800</v>
      </c>
    </row>
    <row r="379" spans="1:43" ht="47.25" hidden="1">
      <c r="A379" s="24" t="s">
        <v>89</v>
      </c>
      <c r="B379" s="25" t="s">
        <v>13</v>
      </c>
      <c r="C379" s="25" t="s">
        <v>14</v>
      </c>
      <c r="D379" s="25" t="s">
        <v>41</v>
      </c>
      <c r="E379" s="25" t="s">
        <v>142</v>
      </c>
      <c r="F379" s="25" t="s">
        <v>224</v>
      </c>
      <c r="G379" s="25" t="s">
        <v>91</v>
      </c>
      <c r="H379" s="25"/>
      <c r="I379" s="25" t="s">
        <v>50</v>
      </c>
      <c r="J379" s="22">
        <v>105800</v>
      </c>
      <c r="K379" s="22"/>
      <c r="L379" s="14">
        <f t="shared" si="130"/>
        <v>-105800</v>
      </c>
      <c r="M379" s="22"/>
      <c r="N379" s="22"/>
      <c r="O379" s="22"/>
      <c r="P379" s="22"/>
      <c r="Q379" s="22"/>
      <c r="R379" s="19">
        <v>105800</v>
      </c>
      <c r="S379" s="22"/>
      <c r="T379" s="22">
        <f t="shared" si="132"/>
        <v>-105800</v>
      </c>
      <c r="U379" s="22"/>
      <c r="V379" s="22"/>
      <c r="W379" s="22"/>
      <c r="X379" s="22"/>
      <c r="Y379" s="22"/>
      <c r="Z379" s="22"/>
      <c r="AA379" s="22"/>
      <c r="AP379" s="18">
        <v>105800</v>
      </c>
    </row>
    <row r="380" spans="1:43" ht="15.75" hidden="1">
      <c r="A380" s="24" t="s">
        <v>36</v>
      </c>
      <c r="B380" s="25" t="s">
        <v>13</v>
      </c>
      <c r="C380" s="25" t="s">
        <v>14</v>
      </c>
      <c r="D380" s="25" t="s">
        <v>41</v>
      </c>
      <c r="E380" s="25" t="s">
        <v>142</v>
      </c>
      <c r="F380" s="25" t="s">
        <v>224</v>
      </c>
      <c r="G380" s="25" t="s">
        <v>91</v>
      </c>
      <c r="H380" s="25"/>
      <c r="I380" s="25" t="s">
        <v>37</v>
      </c>
      <c r="J380" s="22">
        <v>105800</v>
      </c>
      <c r="K380" s="22"/>
      <c r="L380" s="14">
        <f t="shared" si="130"/>
        <v>-105800</v>
      </c>
      <c r="M380" s="22"/>
      <c r="N380" s="22"/>
      <c r="O380" s="22"/>
      <c r="P380" s="22"/>
      <c r="Q380" s="22"/>
      <c r="R380" s="19">
        <v>105800</v>
      </c>
      <c r="S380" s="22"/>
      <c r="T380" s="22">
        <f t="shared" si="132"/>
        <v>-105800</v>
      </c>
      <c r="U380" s="22"/>
      <c r="V380" s="22"/>
      <c r="W380" s="22"/>
      <c r="X380" s="22"/>
      <c r="Y380" s="22"/>
      <c r="Z380" s="22"/>
      <c r="AA380" s="22"/>
      <c r="AP380" s="18">
        <f>AP377</f>
        <v>105800</v>
      </c>
    </row>
    <row r="381" spans="1:43" ht="47.25" hidden="1">
      <c r="A381" s="24" t="s">
        <v>184</v>
      </c>
      <c r="B381" s="25" t="s">
        <v>13</v>
      </c>
      <c r="C381" s="25" t="s">
        <v>14</v>
      </c>
      <c r="D381" s="25" t="s">
        <v>41</v>
      </c>
      <c r="E381" s="25" t="s">
        <v>142</v>
      </c>
      <c r="F381" s="25" t="s">
        <v>185</v>
      </c>
      <c r="G381" s="25"/>
      <c r="H381" s="25"/>
      <c r="I381" s="25"/>
      <c r="J381" s="22">
        <v>5886673.2000000002</v>
      </c>
      <c r="K381" s="22" t="e">
        <f>K382+K390+#REF!+K398</f>
        <v>#REF!</v>
      </c>
      <c r="L381" s="14" t="e">
        <f t="shared" si="130"/>
        <v>#REF!</v>
      </c>
      <c r="M381" s="22" t="e">
        <f>M382+M390+#REF!+M398</f>
        <v>#REF!</v>
      </c>
      <c r="N381" s="22" t="e">
        <f>N382+N390+#REF!+N398</f>
        <v>#REF!</v>
      </c>
      <c r="O381" s="22"/>
      <c r="P381" s="22" t="e">
        <f>P382+P390+#REF!+P398</f>
        <v>#REF!</v>
      </c>
      <c r="Q381" s="22" t="e">
        <f>Q382+Q390+#REF!+Q398</f>
        <v>#REF!</v>
      </c>
      <c r="R381" s="22" t="e">
        <f>R382+R390+#REF!+R398</f>
        <v>#REF!</v>
      </c>
      <c r="S381" s="22" t="e">
        <f>S382+S390+#REF!+S398</f>
        <v>#REF!</v>
      </c>
      <c r="T381" s="22" t="e">
        <f t="shared" si="132"/>
        <v>#REF!</v>
      </c>
      <c r="U381" s="22" t="e">
        <f>U382+U390+#REF!+U398</f>
        <v>#REF!</v>
      </c>
      <c r="V381" s="22"/>
      <c r="W381" s="22" t="e">
        <f>W382+W390+#REF!+W398</f>
        <v>#REF!</v>
      </c>
      <c r="X381" s="22" t="e">
        <f>X382+X390+#REF!+X398</f>
        <v>#REF!</v>
      </c>
      <c r="Y381" s="22" t="e">
        <f>Y382+Y390+#REF!+Y398</f>
        <v>#REF!</v>
      </c>
      <c r="Z381" s="22"/>
      <c r="AA381" s="22" t="e">
        <f>AA382+AA390+#REF!+AA398</f>
        <v>#REF!</v>
      </c>
    </row>
    <row r="382" spans="1:43" s="15" customFormat="1" ht="94.5">
      <c r="A382" s="24" t="s">
        <v>226</v>
      </c>
      <c r="B382" s="25" t="s">
        <v>13</v>
      </c>
      <c r="C382" s="25" t="s">
        <v>14</v>
      </c>
      <c r="D382" s="25" t="s">
        <v>41</v>
      </c>
      <c r="E382" s="25" t="s">
        <v>142</v>
      </c>
      <c r="F382" s="25" t="s">
        <v>340</v>
      </c>
      <c r="G382" s="25"/>
      <c r="H382" s="25"/>
      <c r="I382" s="25"/>
      <c r="J382" s="22">
        <v>360000</v>
      </c>
      <c r="K382" s="22">
        <f t="shared" ref="K382:U384" si="153">K383</f>
        <v>360000</v>
      </c>
      <c r="L382" s="14">
        <f t="shared" si="130"/>
        <v>0</v>
      </c>
      <c r="M382" s="22">
        <f t="shared" si="153"/>
        <v>30847</v>
      </c>
      <c r="N382" s="22">
        <f t="shared" si="153"/>
        <v>0</v>
      </c>
      <c r="O382" s="22"/>
      <c r="P382" s="22">
        <f t="shared" si="153"/>
        <v>0</v>
      </c>
      <c r="Q382" s="22">
        <v>582000</v>
      </c>
      <c r="R382" s="19">
        <v>360000</v>
      </c>
      <c r="S382" s="22">
        <f t="shared" si="153"/>
        <v>360000</v>
      </c>
      <c r="T382" s="22">
        <f t="shared" si="132"/>
        <v>0</v>
      </c>
      <c r="U382" s="22">
        <f t="shared" si="153"/>
        <v>0</v>
      </c>
      <c r="V382" s="22"/>
      <c r="W382" s="22">
        <v>582000</v>
      </c>
      <c r="X382" s="22">
        <f t="shared" ref="X382:Y384" si="154">X383</f>
        <v>360000</v>
      </c>
      <c r="Y382" s="22">
        <f t="shared" si="154"/>
        <v>0</v>
      </c>
      <c r="Z382" s="22"/>
      <c r="AA382" s="22">
        <v>582000</v>
      </c>
    </row>
    <row r="383" spans="1:43" ht="15.75" hidden="1">
      <c r="A383" s="24" t="s">
        <v>66</v>
      </c>
      <c r="B383" s="25" t="s">
        <v>13</v>
      </c>
      <c r="C383" s="25" t="s">
        <v>14</v>
      </c>
      <c r="D383" s="25" t="s">
        <v>41</v>
      </c>
      <c r="E383" s="25" t="s">
        <v>142</v>
      </c>
      <c r="F383" s="25" t="s">
        <v>227</v>
      </c>
      <c r="G383" s="25" t="s">
        <v>67</v>
      </c>
      <c r="H383" s="25"/>
      <c r="I383" s="25"/>
      <c r="J383" s="22">
        <v>360000</v>
      </c>
      <c r="K383" s="22">
        <f t="shared" si="153"/>
        <v>360000</v>
      </c>
      <c r="L383" s="14">
        <f t="shared" si="130"/>
        <v>0</v>
      </c>
      <c r="M383" s="22">
        <f t="shared" si="153"/>
        <v>30847</v>
      </c>
      <c r="N383" s="22">
        <f t="shared" si="153"/>
        <v>0</v>
      </c>
      <c r="O383" s="22"/>
      <c r="P383" s="22">
        <f t="shared" si="153"/>
        <v>0</v>
      </c>
      <c r="Q383" s="22">
        <f t="shared" si="136"/>
        <v>360000</v>
      </c>
      <c r="R383" s="19">
        <v>360000</v>
      </c>
      <c r="S383" s="22">
        <f t="shared" si="153"/>
        <v>360000</v>
      </c>
      <c r="T383" s="22">
        <f t="shared" si="132"/>
        <v>0</v>
      </c>
      <c r="U383" s="22">
        <f t="shared" si="153"/>
        <v>0</v>
      </c>
      <c r="V383" s="22"/>
      <c r="W383" s="22">
        <f t="shared" si="137"/>
        <v>360000</v>
      </c>
      <c r="X383" s="22">
        <f t="shared" si="154"/>
        <v>360000</v>
      </c>
      <c r="Y383" s="22">
        <f t="shared" si="154"/>
        <v>0</v>
      </c>
      <c r="Z383" s="22"/>
      <c r="AA383" s="19">
        <f t="shared" si="139"/>
        <v>360000</v>
      </c>
    </row>
    <row r="384" spans="1:43" ht="15.75" hidden="1">
      <c r="A384" s="24" t="s">
        <v>68</v>
      </c>
      <c r="B384" s="25" t="s">
        <v>13</v>
      </c>
      <c r="C384" s="25" t="s">
        <v>14</v>
      </c>
      <c r="D384" s="25" t="s">
        <v>41</v>
      </c>
      <c r="E384" s="25" t="s">
        <v>142</v>
      </c>
      <c r="F384" s="25" t="s">
        <v>227</v>
      </c>
      <c r="G384" s="25" t="s">
        <v>69</v>
      </c>
      <c r="H384" s="25"/>
      <c r="I384" s="25"/>
      <c r="J384" s="22">
        <v>360000</v>
      </c>
      <c r="K384" s="22">
        <f t="shared" si="153"/>
        <v>360000</v>
      </c>
      <c r="L384" s="14">
        <f t="shared" si="130"/>
        <v>0</v>
      </c>
      <c r="M384" s="22">
        <f t="shared" si="153"/>
        <v>30847</v>
      </c>
      <c r="N384" s="22">
        <f t="shared" si="153"/>
        <v>0</v>
      </c>
      <c r="O384" s="22"/>
      <c r="P384" s="22">
        <f t="shared" si="153"/>
        <v>0</v>
      </c>
      <c r="Q384" s="22">
        <f t="shared" si="136"/>
        <v>360000</v>
      </c>
      <c r="R384" s="19">
        <v>360000</v>
      </c>
      <c r="S384" s="22">
        <f t="shared" si="153"/>
        <v>360000</v>
      </c>
      <c r="T384" s="22">
        <f t="shared" si="132"/>
        <v>0</v>
      </c>
      <c r="U384" s="22">
        <f t="shared" si="153"/>
        <v>0</v>
      </c>
      <c r="V384" s="22"/>
      <c r="W384" s="22">
        <f t="shared" si="137"/>
        <v>360000</v>
      </c>
      <c r="X384" s="22">
        <f t="shared" si="154"/>
        <v>360000</v>
      </c>
      <c r="Y384" s="22">
        <f t="shared" si="154"/>
        <v>0</v>
      </c>
      <c r="Z384" s="22"/>
      <c r="AA384" s="19">
        <f t="shared" si="139"/>
        <v>360000</v>
      </c>
    </row>
    <row r="385" spans="1:27" ht="94.5" hidden="1">
      <c r="A385" s="24" t="s">
        <v>132</v>
      </c>
      <c r="B385" s="25" t="s">
        <v>13</v>
      </c>
      <c r="C385" s="25" t="s">
        <v>14</v>
      </c>
      <c r="D385" s="25" t="s">
        <v>41</v>
      </c>
      <c r="E385" s="25" t="s">
        <v>142</v>
      </c>
      <c r="F385" s="25" t="s">
        <v>227</v>
      </c>
      <c r="G385" s="25" t="s">
        <v>133</v>
      </c>
      <c r="H385" s="25"/>
      <c r="I385" s="25"/>
      <c r="J385" s="22">
        <v>360000</v>
      </c>
      <c r="K385" s="22">
        <f>K389</f>
        <v>360000</v>
      </c>
      <c r="L385" s="14">
        <f t="shared" si="130"/>
        <v>0</v>
      </c>
      <c r="M385" s="22">
        <f>M389</f>
        <v>30847</v>
      </c>
      <c r="N385" s="22">
        <f>N389</f>
        <v>0</v>
      </c>
      <c r="O385" s="22"/>
      <c r="P385" s="22">
        <f>P389</f>
        <v>0</v>
      </c>
      <c r="Q385" s="22">
        <f t="shared" si="136"/>
        <v>360000</v>
      </c>
      <c r="R385" s="19">
        <v>360000</v>
      </c>
      <c r="S385" s="22">
        <f>S389</f>
        <v>360000</v>
      </c>
      <c r="T385" s="22">
        <f t="shared" si="132"/>
        <v>0</v>
      </c>
      <c r="U385" s="22">
        <f>U389</f>
        <v>0</v>
      </c>
      <c r="V385" s="22"/>
      <c r="W385" s="22">
        <f t="shared" si="137"/>
        <v>360000</v>
      </c>
      <c r="X385" s="22">
        <f>X389</f>
        <v>360000</v>
      </c>
      <c r="Y385" s="22">
        <f>Y389</f>
        <v>0</v>
      </c>
      <c r="Z385" s="22"/>
      <c r="AA385" s="19">
        <f t="shared" si="139"/>
        <v>360000</v>
      </c>
    </row>
    <row r="386" spans="1:27" ht="15.75" hidden="1">
      <c r="A386" s="24" t="s">
        <v>29</v>
      </c>
      <c r="B386" s="25" t="s">
        <v>13</v>
      </c>
      <c r="C386" s="25" t="s">
        <v>14</v>
      </c>
      <c r="D386" s="25" t="s">
        <v>41</v>
      </c>
      <c r="E386" s="25" t="s">
        <v>142</v>
      </c>
      <c r="F386" s="25" t="s">
        <v>227</v>
      </c>
      <c r="G386" s="25" t="s">
        <v>133</v>
      </c>
      <c r="H386" s="25" t="s">
        <v>171</v>
      </c>
      <c r="I386" s="25" t="s">
        <v>31</v>
      </c>
      <c r="J386" s="22">
        <v>360000</v>
      </c>
      <c r="K386" s="22">
        <f t="shared" ref="K386:U387" si="155">K387</f>
        <v>360000</v>
      </c>
      <c r="L386" s="14">
        <f t="shared" si="130"/>
        <v>0</v>
      </c>
      <c r="M386" s="22">
        <f t="shared" si="155"/>
        <v>30847</v>
      </c>
      <c r="N386" s="22">
        <f t="shared" si="155"/>
        <v>0</v>
      </c>
      <c r="O386" s="22"/>
      <c r="P386" s="22">
        <f t="shared" si="155"/>
        <v>0</v>
      </c>
      <c r="Q386" s="22">
        <f t="shared" si="136"/>
        <v>360000</v>
      </c>
      <c r="R386" s="19">
        <v>360000</v>
      </c>
      <c r="S386" s="22">
        <f t="shared" si="155"/>
        <v>360000</v>
      </c>
      <c r="T386" s="22">
        <f t="shared" si="132"/>
        <v>0</v>
      </c>
      <c r="U386" s="22">
        <f t="shared" si="155"/>
        <v>0</v>
      </c>
      <c r="V386" s="22"/>
      <c r="W386" s="22">
        <f t="shared" si="137"/>
        <v>360000</v>
      </c>
      <c r="X386" s="22">
        <f>X387</f>
        <v>360000</v>
      </c>
      <c r="Y386" s="22">
        <f>Y387</f>
        <v>0</v>
      </c>
      <c r="Z386" s="22"/>
      <c r="AA386" s="19">
        <f t="shared" si="139"/>
        <v>360000</v>
      </c>
    </row>
    <row r="387" spans="1:27" ht="31.5" hidden="1">
      <c r="A387" s="24" t="s">
        <v>32</v>
      </c>
      <c r="B387" s="25" t="s">
        <v>13</v>
      </c>
      <c r="C387" s="25" t="s">
        <v>14</v>
      </c>
      <c r="D387" s="25" t="s">
        <v>41</v>
      </c>
      <c r="E387" s="25" t="s">
        <v>142</v>
      </c>
      <c r="F387" s="25" t="s">
        <v>227</v>
      </c>
      <c r="G387" s="25" t="s">
        <v>133</v>
      </c>
      <c r="H387" s="25" t="s">
        <v>171</v>
      </c>
      <c r="I387" s="25" t="s">
        <v>33</v>
      </c>
      <c r="J387" s="22">
        <v>360000</v>
      </c>
      <c r="K387" s="22">
        <f t="shared" si="155"/>
        <v>360000</v>
      </c>
      <c r="L387" s="14">
        <f t="shared" si="130"/>
        <v>0</v>
      </c>
      <c r="M387" s="22">
        <f t="shared" si="155"/>
        <v>30847</v>
      </c>
      <c r="N387" s="22">
        <f t="shared" si="155"/>
        <v>0</v>
      </c>
      <c r="O387" s="22"/>
      <c r="P387" s="22">
        <f t="shared" si="155"/>
        <v>0</v>
      </c>
      <c r="Q387" s="22">
        <f t="shared" si="136"/>
        <v>360000</v>
      </c>
      <c r="R387" s="19">
        <v>360000</v>
      </c>
      <c r="S387" s="22">
        <f t="shared" si="155"/>
        <v>360000</v>
      </c>
      <c r="T387" s="22">
        <f t="shared" si="132"/>
        <v>0</v>
      </c>
      <c r="U387" s="22">
        <f t="shared" si="155"/>
        <v>0</v>
      </c>
      <c r="V387" s="22"/>
      <c r="W387" s="22">
        <f t="shared" si="137"/>
        <v>360000</v>
      </c>
      <c r="X387" s="22">
        <f>X388</f>
        <v>360000</v>
      </c>
      <c r="Y387" s="22">
        <f>Y388</f>
        <v>0</v>
      </c>
      <c r="Z387" s="22"/>
      <c r="AA387" s="19">
        <f t="shared" si="139"/>
        <v>360000</v>
      </c>
    </row>
    <row r="388" spans="1:27" ht="47.25" hidden="1">
      <c r="A388" s="24" t="s">
        <v>73</v>
      </c>
      <c r="B388" s="25" t="s">
        <v>13</v>
      </c>
      <c r="C388" s="25" t="s">
        <v>14</v>
      </c>
      <c r="D388" s="25" t="s">
        <v>41</v>
      </c>
      <c r="E388" s="25" t="s">
        <v>142</v>
      </c>
      <c r="F388" s="25" t="s">
        <v>227</v>
      </c>
      <c r="G388" s="25" t="s">
        <v>133</v>
      </c>
      <c r="H388" s="25" t="s">
        <v>171</v>
      </c>
      <c r="I388" s="25" t="s">
        <v>74</v>
      </c>
      <c r="J388" s="22">
        <v>360000</v>
      </c>
      <c r="K388" s="22">
        <v>360000</v>
      </c>
      <c r="L388" s="14">
        <f t="shared" si="130"/>
        <v>0</v>
      </c>
      <c r="M388" s="22">
        <v>30847</v>
      </c>
      <c r="N388" s="22"/>
      <c r="O388" s="22"/>
      <c r="P388" s="22"/>
      <c r="Q388" s="22">
        <f t="shared" si="136"/>
        <v>360000</v>
      </c>
      <c r="R388" s="19">
        <v>360000</v>
      </c>
      <c r="S388" s="22">
        <v>360000</v>
      </c>
      <c r="T388" s="22">
        <f t="shared" si="132"/>
        <v>0</v>
      </c>
      <c r="U388" s="22"/>
      <c r="V388" s="22"/>
      <c r="W388" s="22">
        <f t="shared" si="137"/>
        <v>360000</v>
      </c>
      <c r="X388" s="22">
        <v>360000</v>
      </c>
      <c r="Y388" s="22"/>
      <c r="Z388" s="22"/>
      <c r="AA388" s="19">
        <f t="shared" si="139"/>
        <v>360000</v>
      </c>
    </row>
    <row r="389" spans="1:27" ht="15.75" hidden="1">
      <c r="A389" s="24" t="s">
        <v>36</v>
      </c>
      <c r="B389" s="25" t="s">
        <v>13</v>
      </c>
      <c r="C389" s="25" t="s">
        <v>14</v>
      </c>
      <c r="D389" s="25" t="s">
        <v>41</v>
      </c>
      <c r="E389" s="25" t="s">
        <v>142</v>
      </c>
      <c r="F389" s="25" t="s">
        <v>227</v>
      </c>
      <c r="G389" s="25" t="s">
        <v>133</v>
      </c>
      <c r="H389" s="25" t="s">
        <v>171</v>
      </c>
      <c r="I389" s="25" t="s">
        <v>37</v>
      </c>
      <c r="J389" s="22">
        <v>360000</v>
      </c>
      <c r="K389" s="22">
        <f>K386</f>
        <v>360000</v>
      </c>
      <c r="L389" s="14">
        <f t="shared" si="130"/>
        <v>0</v>
      </c>
      <c r="M389" s="22">
        <f>M386</f>
        <v>30847</v>
      </c>
      <c r="N389" s="22">
        <f>N386</f>
        <v>0</v>
      </c>
      <c r="O389" s="22"/>
      <c r="P389" s="22">
        <f>P386</f>
        <v>0</v>
      </c>
      <c r="Q389" s="22">
        <f t="shared" si="136"/>
        <v>360000</v>
      </c>
      <c r="R389" s="19">
        <v>360000</v>
      </c>
      <c r="S389" s="22">
        <f>S386</f>
        <v>360000</v>
      </c>
      <c r="T389" s="22">
        <f t="shared" si="132"/>
        <v>0</v>
      </c>
      <c r="U389" s="22">
        <f>U386</f>
        <v>0</v>
      </c>
      <c r="V389" s="22"/>
      <c r="W389" s="22">
        <f t="shared" si="137"/>
        <v>360000</v>
      </c>
      <c r="X389" s="22">
        <f>X386</f>
        <v>360000</v>
      </c>
      <c r="Y389" s="22">
        <f>Y386</f>
        <v>0</v>
      </c>
      <c r="Z389" s="22"/>
      <c r="AA389" s="19">
        <f t="shared" si="139"/>
        <v>360000</v>
      </c>
    </row>
    <row r="390" spans="1:27" ht="110.25">
      <c r="A390" s="24" t="s">
        <v>189</v>
      </c>
      <c r="B390" s="25" t="s">
        <v>13</v>
      </c>
      <c r="C390" s="25" t="s">
        <v>14</v>
      </c>
      <c r="D390" s="25" t="s">
        <v>41</v>
      </c>
      <c r="E390" s="25" t="s">
        <v>142</v>
      </c>
      <c r="F390" s="25" t="s">
        <v>343</v>
      </c>
      <c r="G390" s="25"/>
      <c r="H390" s="25"/>
      <c r="I390" s="25"/>
      <c r="J390" s="22">
        <v>4182761.6</v>
      </c>
      <c r="K390" s="22">
        <f>K391</f>
        <v>4026761.6</v>
      </c>
      <c r="L390" s="14">
        <f t="shared" si="130"/>
        <v>-156000</v>
      </c>
      <c r="M390" s="22">
        <f>M391</f>
        <v>193219.3</v>
      </c>
      <c r="N390" s="22">
        <f>N391</f>
        <v>0</v>
      </c>
      <c r="O390" s="22"/>
      <c r="P390" s="22">
        <f>P391</f>
        <v>0</v>
      </c>
      <c r="Q390" s="22">
        <v>1141865.3999999999</v>
      </c>
      <c r="R390" s="19">
        <v>468861.8</v>
      </c>
      <c r="S390" s="22">
        <f>S391</f>
        <v>378861.8</v>
      </c>
      <c r="T390" s="22">
        <f t="shared" si="132"/>
        <v>-90000</v>
      </c>
      <c r="U390" s="22">
        <f>U391</f>
        <v>0</v>
      </c>
      <c r="V390" s="22"/>
      <c r="W390" s="22">
        <v>1060640.3999999999</v>
      </c>
      <c r="X390" s="22">
        <v>1060640.3999999999</v>
      </c>
      <c r="Y390" s="22">
        <v>1060640.3999999999</v>
      </c>
      <c r="Z390" s="22">
        <v>1060640.3999999999</v>
      </c>
      <c r="AA390" s="22">
        <v>1060640.3999999999</v>
      </c>
    </row>
    <row r="391" spans="1:27" ht="63" hidden="1">
      <c r="A391" s="24" t="s">
        <v>82</v>
      </c>
      <c r="B391" s="25" t="s">
        <v>13</v>
      </c>
      <c r="C391" s="25" t="s">
        <v>14</v>
      </c>
      <c r="D391" s="25" t="s">
        <v>41</v>
      </c>
      <c r="E391" s="25" t="s">
        <v>142</v>
      </c>
      <c r="F391" s="25" t="s">
        <v>228</v>
      </c>
      <c r="G391" s="25" t="s">
        <v>83</v>
      </c>
      <c r="H391" s="25"/>
      <c r="I391" s="25"/>
      <c r="J391" s="22">
        <v>4182761.6</v>
      </c>
      <c r="K391" s="22">
        <f>K392</f>
        <v>4026761.6</v>
      </c>
      <c r="L391" s="14">
        <f t="shared" si="130"/>
        <v>-156000</v>
      </c>
      <c r="M391" s="22">
        <f>M392</f>
        <v>193219.3</v>
      </c>
      <c r="N391" s="22">
        <f>N392</f>
        <v>0</v>
      </c>
      <c r="O391" s="22"/>
      <c r="P391" s="22">
        <f>P392</f>
        <v>0</v>
      </c>
      <c r="Q391" s="22">
        <f t="shared" si="136"/>
        <v>4026761.6</v>
      </c>
      <c r="R391" s="19">
        <v>468861.8</v>
      </c>
      <c r="S391" s="22">
        <f>S392</f>
        <v>378861.8</v>
      </c>
      <c r="T391" s="22">
        <f t="shared" si="132"/>
        <v>-90000</v>
      </c>
      <c r="U391" s="22">
        <f>U392</f>
        <v>0</v>
      </c>
      <c r="V391" s="22"/>
      <c r="W391" s="22">
        <f t="shared" si="137"/>
        <v>378861.8</v>
      </c>
      <c r="X391" s="22">
        <f>X392</f>
        <v>128438.5</v>
      </c>
      <c r="Y391" s="22">
        <f>Y392</f>
        <v>0</v>
      </c>
      <c r="Z391" s="22"/>
      <c r="AA391" s="19">
        <f t="shared" si="139"/>
        <v>128438.5</v>
      </c>
    </row>
    <row r="392" spans="1:27" s="15" customFormat="1" ht="47.25" hidden="1">
      <c r="A392" s="24" t="s">
        <v>217</v>
      </c>
      <c r="B392" s="25" t="s">
        <v>13</v>
      </c>
      <c r="C392" s="25" t="s">
        <v>14</v>
      </c>
      <c r="D392" s="25" t="s">
        <v>41</v>
      </c>
      <c r="E392" s="25" t="s">
        <v>142</v>
      </c>
      <c r="F392" s="25" t="s">
        <v>228</v>
      </c>
      <c r="G392" s="25" t="s">
        <v>218</v>
      </c>
      <c r="H392" s="25"/>
      <c r="I392" s="25"/>
      <c r="J392" s="22">
        <v>4182761.6</v>
      </c>
      <c r="K392" s="22">
        <f>K397</f>
        <v>4026761.6</v>
      </c>
      <c r="L392" s="14">
        <f t="shared" si="130"/>
        <v>-156000</v>
      </c>
      <c r="M392" s="22">
        <f>M397</f>
        <v>193219.3</v>
      </c>
      <c r="N392" s="22">
        <f>N397</f>
        <v>0</v>
      </c>
      <c r="O392" s="22"/>
      <c r="P392" s="22">
        <f>P397</f>
        <v>0</v>
      </c>
      <c r="Q392" s="22">
        <f t="shared" si="136"/>
        <v>4026761.6</v>
      </c>
      <c r="R392" s="19">
        <v>468861.8</v>
      </c>
      <c r="S392" s="22">
        <f>S397</f>
        <v>378861.8</v>
      </c>
      <c r="T392" s="22">
        <f t="shared" si="132"/>
        <v>-90000</v>
      </c>
      <c r="U392" s="22">
        <f>U397</f>
        <v>0</v>
      </c>
      <c r="V392" s="22"/>
      <c r="W392" s="22">
        <f t="shared" si="137"/>
        <v>378861.8</v>
      </c>
      <c r="X392" s="22">
        <f>X397</f>
        <v>128438.5</v>
      </c>
      <c r="Y392" s="22">
        <f>Y397</f>
        <v>0</v>
      </c>
      <c r="Z392" s="22"/>
      <c r="AA392" s="19">
        <f t="shared" si="139"/>
        <v>128438.5</v>
      </c>
    </row>
    <row r="393" spans="1:27" ht="31.5" hidden="1">
      <c r="A393" s="24" t="s">
        <v>229</v>
      </c>
      <c r="B393" s="25" t="s">
        <v>13</v>
      </c>
      <c r="C393" s="25" t="s">
        <v>14</v>
      </c>
      <c r="D393" s="25" t="s">
        <v>41</v>
      </c>
      <c r="E393" s="25" t="s">
        <v>142</v>
      </c>
      <c r="F393" s="25" t="s">
        <v>228</v>
      </c>
      <c r="G393" s="25" t="s">
        <v>218</v>
      </c>
      <c r="H393" s="25" t="s">
        <v>219</v>
      </c>
      <c r="I393" s="25"/>
      <c r="J393" s="22">
        <v>0</v>
      </c>
      <c r="K393" s="22"/>
      <c r="L393" s="14">
        <f t="shared" si="130"/>
        <v>0</v>
      </c>
      <c r="M393" s="22"/>
      <c r="N393" s="22"/>
      <c r="O393" s="22"/>
      <c r="P393" s="22"/>
      <c r="Q393" s="22">
        <f t="shared" si="136"/>
        <v>0</v>
      </c>
      <c r="R393" s="19">
        <v>0</v>
      </c>
      <c r="S393" s="22"/>
      <c r="T393" s="22">
        <f t="shared" si="132"/>
        <v>0</v>
      </c>
      <c r="U393" s="22"/>
      <c r="V393" s="22"/>
      <c r="W393" s="22">
        <f t="shared" si="137"/>
        <v>0</v>
      </c>
      <c r="X393" s="22"/>
      <c r="Y393" s="22"/>
      <c r="Z393" s="22"/>
      <c r="AA393" s="19">
        <f t="shared" si="139"/>
        <v>0</v>
      </c>
    </row>
    <row r="394" spans="1:27" ht="15.75" hidden="1">
      <c r="A394" s="24" t="s">
        <v>29</v>
      </c>
      <c r="B394" s="25" t="s">
        <v>13</v>
      </c>
      <c r="C394" s="25" t="s">
        <v>14</v>
      </c>
      <c r="D394" s="25" t="s">
        <v>41</v>
      </c>
      <c r="E394" s="25" t="s">
        <v>142</v>
      </c>
      <c r="F394" s="25" t="s">
        <v>228</v>
      </c>
      <c r="G394" s="25" t="s">
        <v>218</v>
      </c>
      <c r="H394" s="25" t="s">
        <v>219</v>
      </c>
      <c r="I394" s="25" t="s">
        <v>31</v>
      </c>
      <c r="J394" s="22">
        <v>4182761.6</v>
      </c>
      <c r="K394" s="22">
        <f>K395</f>
        <v>4026761.6</v>
      </c>
      <c r="L394" s="14">
        <f t="shared" si="130"/>
        <v>-156000</v>
      </c>
      <c r="M394" s="22">
        <f>M395</f>
        <v>193219.3</v>
      </c>
      <c r="N394" s="22">
        <f>N395</f>
        <v>0</v>
      </c>
      <c r="O394" s="22"/>
      <c r="P394" s="22">
        <f>P395</f>
        <v>0</v>
      </c>
      <c r="Q394" s="22">
        <f t="shared" si="136"/>
        <v>4026761.6</v>
      </c>
      <c r="R394" s="19">
        <v>468861.8</v>
      </c>
      <c r="S394" s="22">
        <f>S395</f>
        <v>378861.8</v>
      </c>
      <c r="T394" s="22">
        <f t="shared" si="132"/>
        <v>-90000</v>
      </c>
      <c r="U394" s="22">
        <f>U395</f>
        <v>0</v>
      </c>
      <c r="V394" s="22"/>
      <c r="W394" s="22">
        <f t="shared" si="137"/>
        <v>378861.8</v>
      </c>
      <c r="X394" s="22">
        <f>X395</f>
        <v>128438.5</v>
      </c>
      <c r="Y394" s="22">
        <f>Y395</f>
        <v>0</v>
      </c>
      <c r="Z394" s="22"/>
      <c r="AA394" s="19">
        <f t="shared" si="139"/>
        <v>128438.5</v>
      </c>
    </row>
    <row r="395" spans="1:27" ht="31.5" hidden="1">
      <c r="A395" s="24" t="s">
        <v>88</v>
      </c>
      <c r="B395" s="25" t="s">
        <v>13</v>
      </c>
      <c r="C395" s="25" t="s">
        <v>14</v>
      </c>
      <c r="D395" s="25" t="s">
        <v>41</v>
      </c>
      <c r="E395" s="25" t="s">
        <v>142</v>
      </c>
      <c r="F395" s="25" t="s">
        <v>228</v>
      </c>
      <c r="G395" s="25" t="s">
        <v>218</v>
      </c>
      <c r="H395" s="25" t="s">
        <v>219</v>
      </c>
      <c r="I395" s="25" t="s">
        <v>48</v>
      </c>
      <c r="J395" s="22">
        <v>4182761.6</v>
      </c>
      <c r="K395" s="22">
        <f>K396</f>
        <v>4026761.6</v>
      </c>
      <c r="L395" s="14">
        <f t="shared" si="130"/>
        <v>-156000</v>
      </c>
      <c r="M395" s="22">
        <f>M396</f>
        <v>193219.3</v>
      </c>
      <c r="N395" s="22">
        <f>N396</f>
        <v>0</v>
      </c>
      <c r="O395" s="22"/>
      <c r="P395" s="22">
        <f>P396</f>
        <v>0</v>
      </c>
      <c r="Q395" s="22">
        <f t="shared" si="136"/>
        <v>4026761.6</v>
      </c>
      <c r="R395" s="19">
        <v>468861.8</v>
      </c>
      <c r="S395" s="22">
        <f>S396</f>
        <v>378861.8</v>
      </c>
      <c r="T395" s="22">
        <f t="shared" ref="T395:T465" si="156">S395-R395</f>
        <v>-90000</v>
      </c>
      <c r="U395" s="22">
        <f>U396</f>
        <v>0</v>
      </c>
      <c r="V395" s="22"/>
      <c r="W395" s="22">
        <f t="shared" si="137"/>
        <v>378861.8</v>
      </c>
      <c r="X395" s="22">
        <f>X396</f>
        <v>128438.5</v>
      </c>
      <c r="Y395" s="22">
        <f>Y396</f>
        <v>0</v>
      </c>
      <c r="Z395" s="22"/>
      <c r="AA395" s="19">
        <f t="shared" si="139"/>
        <v>128438.5</v>
      </c>
    </row>
    <row r="396" spans="1:27" ht="63" hidden="1">
      <c r="A396" s="24" t="s">
        <v>220</v>
      </c>
      <c r="B396" s="25" t="s">
        <v>13</v>
      </c>
      <c r="C396" s="25" t="s">
        <v>14</v>
      </c>
      <c r="D396" s="25" t="s">
        <v>41</v>
      </c>
      <c r="E396" s="25" t="s">
        <v>142</v>
      </c>
      <c r="F396" s="25" t="s">
        <v>228</v>
      </c>
      <c r="G396" s="25" t="s">
        <v>218</v>
      </c>
      <c r="H396" s="25" t="s">
        <v>219</v>
      </c>
      <c r="I396" s="25" t="s">
        <v>221</v>
      </c>
      <c r="J396" s="22">
        <v>4182761.6</v>
      </c>
      <c r="K396" s="22">
        <v>4026761.6</v>
      </c>
      <c r="L396" s="14">
        <f t="shared" si="130"/>
        <v>-156000</v>
      </c>
      <c r="M396" s="22">
        <v>193219.3</v>
      </c>
      <c r="N396" s="22"/>
      <c r="O396" s="22"/>
      <c r="P396" s="22"/>
      <c r="Q396" s="22">
        <f t="shared" si="136"/>
        <v>4026761.6</v>
      </c>
      <c r="R396" s="19">
        <v>468861.8</v>
      </c>
      <c r="S396" s="22">
        <v>378861.8</v>
      </c>
      <c r="T396" s="22">
        <f t="shared" si="156"/>
        <v>-90000</v>
      </c>
      <c r="U396" s="22"/>
      <c r="V396" s="22"/>
      <c r="W396" s="22">
        <f t="shared" si="137"/>
        <v>378861.8</v>
      </c>
      <c r="X396" s="22">
        <v>128438.5</v>
      </c>
      <c r="Y396" s="22"/>
      <c r="Z396" s="22"/>
      <c r="AA396" s="19">
        <f t="shared" si="139"/>
        <v>128438.5</v>
      </c>
    </row>
    <row r="397" spans="1:27" ht="15.75" hidden="1">
      <c r="A397" s="24" t="s">
        <v>36</v>
      </c>
      <c r="B397" s="25" t="s">
        <v>13</v>
      </c>
      <c r="C397" s="25" t="s">
        <v>14</v>
      </c>
      <c r="D397" s="25" t="s">
        <v>41</v>
      </c>
      <c r="E397" s="25" t="s">
        <v>142</v>
      </c>
      <c r="F397" s="25" t="s">
        <v>228</v>
      </c>
      <c r="G397" s="25" t="s">
        <v>218</v>
      </c>
      <c r="H397" s="25" t="s">
        <v>219</v>
      </c>
      <c r="I397" s="25" t="s">
        <v>37</v>
      </c>
      <c r="J397" s="22">
        <v>4182761.6</v>
      </c>
      <c r="K397" s="22">
        <f>K395</f>
        <v>4026761.6</v>
      </c>
      <c r="L397" s="14">
        <f t="shared" si="130"/>
        <v>-156000</v>
      </c>
      <c r="M397" s="22">
        <f>M395</f>
        <v>193219.3</v>
      </c>
      <c r="N397" s="22">
        <f>N395</f>
        <v>0</v>
      </c>
      <c r="O397" s="22"/>
      <c r="P397" s="22">
        <f>P395</f>
        <v>0</v>
      </c>
      <c r="Q397" s="22">
        <f t="shared" si="136"/>
        <v>4026761.6</v>
      </c>
      <c r="R397" s="19">
        <v>468861.8</v>
      </c>
      <c r="S397" s="22">
        <f>S395</f>
        <v>378861.8</v>
      </c>
      <c r="T397" s="22">
        <f t="shared" si="156"/>
        <v>-90000</v>
      </c>
      <c r="U397" s="22">
        <f>U395</f>
        <v>0</v>
      </c>
      <c r="V397" s="22"/>
      <c r="W397" s="22">
        <f t="shared" si="137"/>
        <v>378861.8</v>
      </c>
      <c r="X397" s="22">
        <f>X395</f>
        <v>128438.5</v>
      </c>
      <c r="Y397" s="22">
        <f>Y395</f>
        <v>0</v>
      </c>
      <c r="Z397" s="22"/>
      <c r="AA397" s="19">
        <f t="shared" si="139"/>
        <v>128438.5</v>
      </c>
    </row>
    <row r="398" spans="1:27" s="15" customFormat="1" ht="47.25">
      <c r="A398" s="24" t="s">
        <v>127</v>
      </c>
      <c r="B398" s="25" t="s">
        <v>13</v>
      </c>
      <c r="C398" s="25" t="s">
        <v>14</v>
      </c>
      <c r="D398" s="25" t="s">
        <v>41</v>
      </c>
      <c r="E398" s="25" t="s">
        <v>142</v>
      </c>
      <c r="F398" s="25" t="s">
        <v>341</v>
      </c>
      <c r="G398" s="25"/>
      <c r="H398" s="25"/>
      <c r="I398" s="25"/>
      <c r="J398" s="22">
        <v>1000</v>
      </c>
      <c r="K398" s="22">
        <f>K399</f>
        <v>950</v>
      </c>
      <c r="L398" s="14">
        <f t="shared" si="130"/>
        <v>-50</v>
      </c>
      <c r="M398" s="22">
        <f t="shared" ref="M398:N400" si="157">M399</f>
        <v>0</v>
      </c>
      <c r="N398" s="22">
        <f t="shared" si="157"/>
        <v>0</v>
      </c>
      <c r="O398" s="22"/>
      <c r="P398" s="22">
        <f>P399</f>
        <v>0</v>
      </c>
      <c r="Q398" s="22">
        <v>902.5</v>
      </c>
      <c r="R398" s="19">
        <v>1000</v>
      </c>
      <c r="S398" s="22">
        <f>S399</f>
        <v>950</v>
      </c>
      <c r="T398" s="22">
        <f t="shared" si="156"/>
        <v>-50</v>
      </c>
      <c r="U398" s="22">
        <f>U399</f>
        <v>0</v>
      </c>
      <c r="V398" s="22"/>
      <c r="W398" s="22">
        <v>902.5</v>
      </c>
      <c r="X398" s="22">
        <f t="shared" ref="X398:Y400" si="158">X399</f>
        <v>950</v>
      </c>
      <c r="Y398" s="22">
        <f t="shared" si="158"/>
        <v>0</v>
      </c>
      <c r="Z398" s="22"/>
      <c r="AA398" s="19"/>
    </row>
    <row r="399" spans="1:27" ht="31.5" hidden="1">
      <c r="A399" s="24" t="s">
        <v>46</v>
      </c>
      <c r="B399" s="25" t="s">
        <v>13</v>
      </c>
      <c r="C399" s="25" t="s">
        <v>14</v>
      </c>
      <c r="D399" s="25" t="s">
        <v>41</v>
      </c>
      <c r="E399" s="25" t="s">
        <v>142</v>
      </c>
      <c r="F399" s="25" t="s">
        <v>188</v>
      </c>
      <c r="G399" s="25" t="s">
        <v>31</v>
      </c>
      <c r="H399" s="25"/>
      <c r="I399" s="25"/>
      <c r="J399" s="22">
        <v>1000</v>
      </c>
      <c r="K399" s="22">
        <f>K400</f>
        <v>950</v>
      </c>
      <c r="L399" s="14">
        <f t="shared" si="130"/>
        <v>-50</v>
      </c>
      <c r="M399" s="22">
        <f t="shared" si="157"/>
        <v>0</v>
      </c>
      <c r="N399" s="22">
        <f t="shared" si="157"/>
        <v>0</v>
      </c>
      <c r="O399" s="22"/>
      <c r="P399" s="22">
        <f>P400</f>
        <v>0</v>
      </c>
      <c r="Q399" s="22">
        <f t="shared" si="136"/>
        <v>950</v>
      </c>
      <c r="R399" s="19">
        <v>1000</v>
      </c>
      <c r="S399" s="22">
        <f>S400</f>
        <v>950</v>
      </c>
      <c r="T399" s="22">
        <f t="shared" si="156"/>
        <v>-50</v>
      </c>
      <c r="U399" s="22">
        <f>U400</f>
        <v>0</v>
      </c>
      <c r="V399" s="22"/>
      <c r="W399" s="22">
        <f t="shared" si="137"/>
        <v>950</v>
      </c>
      <c r="X399" s="22">
        <f t="shared" si="158"/>
        <v>950</v>
      </c>
      <c r="Y399" s="22">
        <f t="shared" si="158"/>
        <v>0</v>
      </c>
      <c r="Z399" s="22"/>
      <c r="AA399" s="19">
        <f t="shared" si="139"/>
        <v>950</v>
      </c>
    </row>
    <row r="400" spans="1:27" ht="31.5" hidden="1">
      <c r="A400" s="24" t="s">
        <v>47</v>
      </c>
      <c r="B400" s="25" t="s">
        <v>13</v>
      </c>
      <c r="C400" s="25" t="s">
        <v>14</v>
      </c>
      <c r="D400" s="25" t="s">
        <v>41</v>
      </c>
      <c r="E400" s="25" t="s">
        <v>142</v>
      </c>
      <c r="F400" s="25" t="s">
        <v>188</v>
      </c>
      <c r="G400" s="25" t="s">
        <v>48</v>
      </c>
      <c r="H400" s="25"/>
      <c r="I400" s="25"/>
      <c r="J400" s="22">
        <v>1000</v>
      </c>
      <c r="K400" s="22">
        <f>K401</f>
        <v>950</v>
      </c>
      <c r="L400" s="14">
        <f t="shared" si="130"/>
        <v>-50</v>
      </c>
      <c r="M400" s="22">
        <f t="shared" si="157"/>
        <v>0</v>
      </c>
      <c r="N400" s="22">
        <f t="shared" si="157"/>
        <v>0</v>
      </c>
      <c r="O400" s="22"/>
      <c r="P400" s="22">
        <f>P401</f>
        <v>0</v>
      </c>
      <c r="Q400" s="22">
        <f t="shared" si="136"/>
        <v>950</v>
      </c>
      <c r="R400" s="19">
        <v>1000</v>
      </c>
      <c r="S400" s="22">
        <f>S401</f>
        <v>950</v>
      </c>
      <c r="T400" s="22">
        <f t="shared" si="156"/>
        <v>-50</v>
      </c>
      <c r="U400" s="22">
        <f>U401</f>
        <v>0</v>
      </c>
      <c r="V400" s="22"/>
      <c r="W400" s="22">
        <f t="shared" si="137"/>
        <v>950</v>
      </c>
      <c r="X400" s="22">
        <f t="shared" si="158"/>
        <v>950</v>
      </c>
      <c r="Y400" s="22">
        <f t="shared" si="158"/>
        <v>0</v>
      </c>
      <c r="Z400" s="22"/>
      <c r="AA400" s="19">
        <f t="shared" si="139"/>
        <v>950</v>
      </c>
    </row>
    <row r="401" spans="1:27" ht="31.5" hidden="1">
      <c r="A401" s="24" t="s">
        <v>64</v>
      </c>
      <c r="B401" s="25" t="s">
        <v>13</v>
      </c>
      <c r="C401" s="25" t="s">
        <v>14</v>
      </c>
      <c r="D401" s="25" t="s">
        <v>41</v>
      </c>
      <c r="E401" s="25" t="s">
        <v>142</v>
      </c>
      <c r="F401" s="25" t="s">
        <v>188</v>
      </c>
      <c r="G401" s="25" t="s">
        <v>65</v>
      </c>
      <c r="H401" s="25"/>
      <c r="I401" s="25"/>
      <c r="J401" s="22">
        <v>1000</v>
      </c>
      <c r="K401" s="22">
        <f>K405</f>
        <v>950</v>
      </c>
      <c r="L401" s="14">
        <f t="shared" si="130"/>
        <v>-50</v>
      </c>
      <c r="M401" s="22">
        <f>M405</f>
        <v>0</v>
      </c>
      <c r="N401" s="22">
        <f>N405</f>
        <v>0</v>
      </c>
      <c r="O401" s="22"/>
      <c r="P401" s="22">
        <f>P405</f>
        <v>0</v>
      </c>
      <c r="Q401" s="22">
        <f t="shared" si="136"/>
        <v>950</v>
      </c>
      <c r="R401" s="19">
        <v>1000</v>
      </c>
      <c r="S401" s="22">
        <f>S405</f>
        <v>950</v>
      </c>
      <c r="T401" s="22">
        <f t="shared" si="156"/>
        <v>-50</v>
      </c>
      <c r="U401" s="22">
        <f>U405</f>
        <v>0</v>
      </c>
      <c r="V401" s="22"/>
      <c r="W401" s="22">
        <f t="shared" si="137"/>
        <v>950</v>
      </c>
      <c r="X401" s="22">
        <f>X405</f>
        <v>950</v>
      </c>
      <c r="Y401" s="22">
        <f>Y405</f>
        <v>0</v>
      </c>
      <c r="Z401" s="22"/>
      <c r="AA401" s="19">
        <f t="shared" si="139"/>
        <v>950</v>
      </c>
    </row>
    <row r="402" spans="1:27" ht="15.75" hidden="1">
      <c r="A402" s="24" t="s">
        <v>29</v>
      </c>
      <c r="B402" s="25" t="s">
        <v>13</v>
      </c>
      <c r="C402" s="25" t="s">
        <v>14</v>
      </c>
      <c r="D402" s="25" t="s">
        <v>41</v>
      </c>
      <c r="E402" s="25" t="s">
        <v>142</v>
      </c>
      <c r="F402" s="25" t="s">
        <v>188</v>
      </c>
      <c r="G402" s="25" t="s">
        <v>65</v>
      </c>
      <c r="H402" s="25" t="s">
        <v>51</v>
      </c>
      <c r="I402" s="25" t="s">
        <v>31</v>
      </c>
      <c r="J402" s="22">
        <v>1000</v>
      </c>
      <c r="K402" s="22">
        <f>K403</f>
        <v>950</v>
      </c>
      <c r="L402" s="14">
        <f t="shared" si="130"/>
        <v>-50</v>
      </c>
      <c r="M402" s="22">
        <f>M403</f>
        <v>0</v>
      </c>
      <c r="N402" s="22">
        <f>N403</f>
        <v>0</v>
      </c>
      <c r="O402" s="22"/>
      <c r="P402" s="22">
        <f>P403</f>
        <v>0</v>
      </c>
      <c r="Q402" s="22">
        <f t="shared" si="136"/>
        <v>950</v>
      </c>
      <c r="R402" s="19">
        <v>1000</v>
      </c>
      <c r="S402" s="22">
        <f>S403</f>
        <v>950</v>
      </c>
      <c r="T402" s="22">
        <f t="shared" si="156"/>
        <v>-50</v>
      </c>
      <c r="U402" s="22">
        <f>U403</f>
        <v>0</v>
      </c>
      <c r="V402" s="22"/>
      <c r="W402" s="22">
        <f t="shared" si="137"/>
        <v>950</v>
      </c>
      <c r="X402" s="22">
        <f>X403</f>
        <v>950</v>
      </c>
      <c r="Y402" s="22">
        <f>Y403</f>
        <v>0</v>
      </c>
      <c r="Z402" s="22"/>
      <c r="AA402" s="19">
        <f t="shared" si="139"/>
        <v>950</v>
      </c>
    </row>
    <row r="403" spans="1:27" ht="15.75" hidden="1">
      <c r="A403" s="24" t="s">
        <v>52</v>
      </c>
      <c r="B403" s="25" t="s">
        <v>13</v>
      </c>
      <c r="C403" s="25" t="s">
        <v>14</v>
      </c>
      <c r="D403" s="25" t="s">
        <v>41</v>
      </c>
      <c r="E403" s="25" t="s">
        <v>142</v>
      </c>
      <c r="F403" s="25" t="s">
        <v>188</v>
      </c>
      <c r="G403" s="25" t="s">
        <v>65</v>
      </c>
      <c r="H403" s="25" t="s">
        <v>51</v>
      </c>
      <c r="I403" s="25" t="s">
        <v>53</v>
      </c>
      <c r="J403" s="22">
        <v>1000</v>
      </c>
      <c r="K403" s="22">
        <f>K404</f>
        <v>950</v>
      </c>
      <c r="L403" s="14">
        <f t="shared" si="130"/>
        <v>-50</v>
      </c>
      <c r="M403" s="22">
        <f>M404</f>
        <v>0</v>
      </c>
      <c r="N403" s="22">
        <f>N404</f>
        <v>0</v>
      </c>
      <c r="O403" s="22"/>
      <c r="P403" s="22">
        <f>P404</f>
        <v>0</v>
      </c>
      <c r="Q403" s="22">
        <f t="shared" si="136"/>
        <v>950</v>
      </c>
      <c r="R403" s="19">
        <v>1000</v>
      </c>
      <c r="S403" s="22">
        <f>S404</f>
        <v>950</v>
      </c>
      <c r="T403" s="22">
        <f t="shared" si="156"/>
        <v>-50</v>
      </c>
      <c r="U403" s="22">
        <f>U404</f>
        <v>0</v>
      </c>
      <c r="V403" s="22"/>
      <c r="W403" s="22">
        <f t="shared" si="137"/>
        <v>950</v>
      </c>
      <c r="X403" s="22">
        <f>X404</f>
        <v>950</v>
      </c>
      <c r="Y403" s="22">
        <f>Y404</f>
        <v>0</v>
      </c>
      <c r="Z403" s="22"/>
      <c r="AA403" s="19">
        <f t="shared" si="139"/>
        <v>950</v>
      </c>
    </row>
    <row r="404" spans="1:27" ht="15.75" hidden="1">
      <c r="A404" s="24" t="s">
        <v>54</v>
      </c>
      <c r="B404" s="25" t="s">
        <v>13</v>
      </c>
      <c r="C404" s="25" t="s">
        <v>14</v>
      </c>
      <c r="D404" s="25" t="s">
        <v>41</v>
      </c>
      <c r="E404" s="25" t="s">
        <v>142</v>
      </c>
      <c r="F404" s="25" t="s">
        <v>188</v>
      </c>
      <c r="G404" s="25" t="s">
        <v>65</v>
      </c>
      <c r="H404" s="25" t="s">
        <v>51</v>
      </c>
      <c r="I404" s="25" t="s">
        <v>55</v>
      </c>
      <c r="J404" s="22">
        <v>1000</v>
      </c>
      <c r="K404" s="22">
        <v>950</v>
      </c>
      <c r="L404" s="14">
        <f t="shared" si="130"/>
        <v>-50</v>
      </c>
      <c r="M404" s="22"/>
      <c r="N404" s="22"/>
      <c r="O404" s="22"/>
      <c r="P404" s="22"/>
      <c r="Q404" s="22">
        <f t="shared" si="136"/>
        <v>950</v>
      </c>
      <c r="R404" s="19">
        <v>1000</v>
      </c>
      <c r="S404" s="22">
        <v>950</v>
      </c>
      <c r="T404" s="22">
        <f t="shared" si="156"/>
        <v>-50</v>
      </c>
      <c r="U404" s="22"/>
      <c r="V404" s="22"/>
      <c r="W404" s="22">
        <f t="shared" si="137"/>
        <v>950</v>
      </c>
      <c r="X404" s="22">
        <v>950</v>
      </c>
      <c r="Y404" s="22"/>
      <c r="Z404" s="22"/>
      <c r="AA404" s="19">
        <f t="shared" si="139"/>
        <v>950</v>
      </c>
    </row>
    <row r="405" spans="1:27" ht="15.75" hidden="1">
      <c r="A405" s="24" t="s">
        <v>36</v>
      </c>
      <c r="B405" s="25" t="s">
        <v>13</v>
      </c>
      <c r="C405" s="25" t="s">
        <v>14</v>
      </c>
      <c r="D405" s="25" t="s">
        <v>41</v>
      </c>
      <c r="E405" s="25" t="s">
        <v>142</v>
      </c>
      <c r="F405" s="25" t="s">
        <v>188</v>
      </c>
      <c r="G405" s="25" t="s">
        <v>65</v>
      </c>
      <c r="H405" s="25" t="s">
        <v>51</v>
      </c>
      <c r="I405" s="25" t="s">
        <v>37</v>
      </c>
      <c r="J405" s="22">
        <v>1000</v>
      </c>
      <c r="K405" s="22">
        <f>K402</f>
        <v>950</v>
      </c>
      <c r="L405" s="14">
        <f t="shared" si="130"/>
        <v>-50</v>
      </c>
      <c r="M405" s="22">
        <f>M402</f>
        <v>0</v>
      </c>
      <c r="N405" s="22">
        <f>N402</f>
        <v>0</v>
      </c>
      <c r="O405" s="22"/>
      <c r="P405" s="22">
        <f>P402</f>
        <v>0</v>
      </c>
      <c r="Q405" s="22">
        <f t="shared" ref="Q405:Q481" si="159">K405+N405</f>
        <v>950</v>
      </c>
      <c r="R405" s="19">
        <v>1000</v>
      </c>
      <c r="S405" s="22">
        <f>S402</f>
        <v>950</v>
      </c>
      <c r="T405" s="22">
        <f t="shared" si="156"/>
        <v>-50</v>
      </c>
      <c r="U405" s="22">
        <f>U402</f>
        <v>0</v>
      </c>
      <c r="V405" s="22"/>
      <c r="W405" s="22">
        <f t="shared" ref="W405:W481" si="160">S405+U405</f>
        <v>950</v>
      </c>
      <c r="X405" s="22">
        <f>X402</f>
        <v>950</v>
      </c>
      <c r="Y405" s="22">
        <f>Y402</f>
        <v>0</v>
      </c>
      <c r="Z405" s="22"/>
      <c r="AA405" s="19">
        <f t="shared" ref="AA405:AA481" si="161">X405+Y405</f>
        <v>950</v>
      </c>
    </row>
    <row r="406" spans="1:27" s="15" customFormat="1" ht="31.5" hidden="1">
      <c r="A406" s="24" t="s">
        <v>46</v>
      </c>
      <c r="B406" s="25" t="s">
        <v>13</v>
      </c>
      <c r="C406" s="25" t="s">
        <v>14</v>
      </c>
      <c r="D406" s="25" t="s">
        <v>41</v>
      </c>
      <c r="E406" s="25" t="s">
        <v>142</v>
      </c>
      <c r="F406" s="25" t="s">
        <v>231</v>
      </c>
      <c r="G406" s="25" t="s">
        <v>31</v>
      </c>
      <c r="H406" s="25"/>
      <c r="I406" s="25"/>
      <c r="J406" s="22">
        <v>1280832.8</v>
      </c>
      <c r="K406" s="22">
        <f>K407</f>
        <v>258320.3</v>
      </c>
      <c r="L406" s="14">
        <f t="shared" si="130"/>
        <v>-1022512.5</v>
      </c>
      <c r="M406" s="22">
        <f t="shared" ref="M406:N407" si="162">M407</f>
        <v>0</v>
      </c>
      <c r="N406" s="22">
        <f t="shared" si="162"/>
        <v>0</v>
      </c>
      <c r="O406" s="22"/>
      <c r="P406" s="22">
        <f>P407</f>
        <v>0</v>
      </c>
      <c r="Q406" s="22">
        <f t="shared" si="159"/>
        <v>258320.3</v>
      </c>
      <c r="R406" s="19">
        <v>1280832.8</v>
      </c>
      <c r="S406" s="22">
        <f>S407</f>
        <v>258320.3</v>
      </c>
      <c r="T406" s="22">
        <f t="shared" si="156"/>
        <v>-1022512.5</v>
      </c>
      <c r="U406" s="22">
        <f>U407</f>
        <v>0</v>
      </c>
      <c r="V406" s="22"/>
      <c r="W406" s="22">
        <f t="shared" si="160"/>
        <v>258320.3</v>
      </c>
      <c r="X406" s="22">
        <f t="shared" ref="X406:Y407" si="163">X407</f>
        <v>258320.3</v>
      </c>
      <c r="Y406" s="22">
        <f t="shared" si="163"/>
        <v>0</v>
      </c>
      <c r="Z406" s="22"/>
      <c r="AA406" s="19">
        <f t="shared" si="161"/>
        <v>258320.3</v>
      </c>
    </row>
    <row r="407" spans="1:27" ht="31.5" hidden="1">
      <c r="A407" s="24" t="s">
        <v>47</v>
      </c>
      <c r="B407" s="25" t="s">
        <v>13</v>
      </c>
      <c r="C407" s="25" t="s">
        <v>14</v>
      </c>
      <c r="D407" s="25" t="s">
        <v>41</v>
      </c>
      <c r="E407" s="25" t="s">
        <v>142</v>
      </c>
      <c r="F407" s="25" t="s">
        <v>231</v>
      </c>
      <c r="G407" s="25" t="s">
        <v>48</v>
      </c>
      <c r="H407" s="25"/>
      <c r="I407" s="25"/>
      <c r="J407" s="22">
        <v>1280832.8</v>
      </c>
      <c r="K407" s="22">
        <f>K408</f>
        <v>258320.3</v>
      </c>
      <c r="L407" s="14">
        <f t="shared" ref="L407:L478" si="164">K407-J407</f>
        <v>-1022512.5</v>
      </c>
      <c r="M407" s="22">
        <f t="shared" si="162"/>
        <v>0</v>
      </c>
      <c r="N407" s="22">
        <f t="shared" si="162"/>
        <v>0</v>
      </c>
      <c r="O407" s="22"/>
      <c r="P407" s="22">
        <f>P408</f>
        <v>0</v>
      </c>
      <c r="Q407" s="22">
        <f t="shared" si="159"/>
        <v>258320.3</v>
      </c>
      <c r="R407" s="19">
        <v>1280832.8</v>
      </c>
      <c r="S407" s="22">
        <f>S408</f>
        <v>258320.3</v>
      </c>
      <c r="T407" s="22">
        <f t="shared" si="156"/>
        <v>-1022512.5</v>
      </c>
      <c r="U407" s="22">
        <f>U408</f>
        <v>0</v>
      </c>
      <c r="V407" s="22"/>
      <c r="W407" s="22">
        <f t="shared" si="160"/>
        <v>258320.3</v>
      </c>
      <c r="X407" s="22">
        <f t="shared" si="163"/>
        <v>258320.3</v>
      </c>
      <c r="Y407" s="22">
        <f t="shared" si="163"/>
        <v>0</v>
      </c>
      <c r="Z407" s="22"/>
      <c r="AA407" s="19">
        <f t="shared" si="161"/>
        <v>258320.3</v>
      </c>
    </row>
    <row r="408" spans="1:27" ht="31.5" hidden="1">
      <c r="A408" s="24" t="s">
        <v>64</v>
      </c>
      <c r="B408" s="25" t="s">
        <v>13</v>
      </c>
      <c r="C408" s="25" t="s">
        <v>14</v>
      </c>
      <c r="D408" s="25" t="s">
        <v>41</v>
      </c>
      <c r="E408" s="25" t="s">
        <v>142</v>
      </c>
      <c r="F408" s="25" t="s">
        <v>231</v>
      </c>
      <c r="G408" s="25" t="s">
        <v>65</v>
      </c>
      <c r="H408" s="25"/>
      <c r="I408" s="25"/>
      <c r="J408" s="22">
        <v>1280832.8</v>
      </c>
      <c r="K408" s="22">
        <f>K414</f>
        <v>258320.3</v>
      </c>
      <c r="L408" s="14">
        <f t="shared" si="164"/>
        <v>-1022512.5</v>
      </c>
      <c r="M408" s="22">
        <f>M414</f>
        <v>0</v>
      </c>
      <c r="N408" s="22">
        <f>N414</f>
        <v>0</v>
      </c>
      <c r="O408" s="22"/>
      <c r="P408" s="22">
        <f>P414</f>
        <v>0</v>
      </c>
      <c r="Q408" s="22">
        <f t="shared" si="159"/>
        <v>258320.3</v>
      </c>
      <c r="R408" s="19">
        <v>1280832.8</v>
      </c>
      <c r="S408" s="22">
        <f>S414</f>
        <v>258320.3</v>
      </c>
      <c r="T408" s="22">
        <f t="shared" si="156"/>
        <v>-1022512.5</v>
      </c>
      <c r="U408" s="22">
        <f>U414</f>
        <v>0</v>
      </c>
      <c r="V408" s="22"/>
      <c r="W408" s="22">
        <f t="shared" si="160"/>
        <v>258320.3</v>
      </c>
      <c r="X408" s="22">
        <f>X414</f>
        <v>258320.3</v>
      </c>
      <c r="Y408" s="22">
        <f>Y414</f>
        <v>0</v>
      </c>
      <c r="Z408" s="22"/>
      <c r="AA408" s="19">
        <f t="shared" si="161"/>
        <v>258320.3</v>
      </c>
    </row>
    <row r="409" spans="1:27" ht="15.75" hidden="1">
      <c r="A409" s="24" t="s">
        <v>29</v>
      </c>
      <c r="B409" s="25" t="s">
        <v>13</v>
      </c>
      <c r="C409" s="25" t="s">
        <v>14</v>
      </c>
      <c r="D409" s="25" t="s">
        <v>41</v>
      </c>
      <c r="E409" s="25" t="s">
        <v>142</v>
      </c>
      <c r="F409" s="25" t="s">
        <v>231</v>
      </c>
      <c r="G409" s="25" t="s">
        <v>65</v>
      </c>
      <c r="H409" s="25" t="s">
        <v>51</v>
      </c>
      <c r="I409" s="25" t="s">
        <v>31</v>
      </c>
      <c r="J409" s="22">
        <v>1280832.8</v>
      </c>
      <c r="K409" s="22">
        <f>K410+K413</f>
        <v>258320.3</v>
      </c>
      <c r="L409" s="14">
        <f t="shared" si="164"/>
        <v>-1022512.5</v>
      </c>
      <c r="M409" s="22">
        <f>M410+M413</f>
        <v>0</v>
      </c>
      <c r="N409" s="22">
        <f>N410+N413</f>
        <v>0</v>
      </c>
      <c r="O409" s="22"/>
      <c r="P409" s="22">
        <f>P410+P413</f>
        <v>0</v>
      </c>
      <c r="Q409" s="22">
        <f t="shared" si="159"/>
        <v>258320.3</v>
      </c>
      <c r="R409" s="19">
        <v>1280832.8</v>
      </c>
      <c r="S409" s="22">
        <f>S410+S413</f>
        <v>258320.3</v>
      </c>
      <c r="T409" s="22">
        <f t="shared" si="156"/>
        <v>-1022512.5</v>
      </c>
      <c r="U409" s="22">
        <f>U410+U413</f>
        <v>0</v>
      </c>
      <c r="V409" s="22"/>
      <c r="W409" s="22">
        <f t="shared" si="160"/>
        <v>258320.3</v>
      </c>
      <c r="X409" s="22">
        <f>X410+X413</f>
        <v>258320.3</v>
      </c>
      <c r="Y409" s="22">
        <f>Y410+Y413</f>
        <v>0</v>
      </c>
      <c r="Z409" s="22"/>
      <c r="AA409" s="19">
        <f t="shared" si="161"/>
        <v>258320.3</v>
      </c>
    </row>
    <row r="410" spans="1:27" ht="15.75" hidden="1">
      <c r="A410" s="24" t="s">
        <v>52</v>
      </c>
      <c r="B410" s="25" t="s">
        <v>13</v>
      </c>
      <c r="C410" s="25" t="s">
        <v>14</v>
      </c>
      <c r="D410" s="25" t="s">
        <v>41</v>
      </c>
      <c r="E410" s="25" t="s">
        <v>142</v>
      </c>
      <c r="F410" s="25" t="s">
        <v>231</v>
      </c>
      <c r="G410" s="25" t="s">
        <v>65</v>
      </c>
      <c r="H410" s="25" t="s">
        <v>51</v>
      </c>
      <c r="I410" s="25" t="s">
        <v>53</v>
      </c>
      <c r="J410" s="22">
        <v>1158332.8</v>
      </c>
      <c r="K410" s="22">
        <f>K411+K412</f>
        <v>258320.3</v>
      </c>
      <c r="L410" s="14">
        <f t="shared" si="164"/>
        <v>-900012.5</v>
      </c>
      <c r="M410" s="22">
        <f>M411+M412</f>
        <v>0</v>
      </c>
      <c r="N410" s="22">
        <f>N411+N412</f>
        <v>0</v>
      </c>
      <c r="O410" s="22"/>
      <c r="P410" s="22">
        <f>P411+P412</f>
        <v>0</v>
      </c>
      <c r="Q410" s="22">
        <f t="shared" si="159"/>
        <v>258320.3</v>
      </c>
      <c r="R410" s="19">
        <v>1158332.8</v>
      </c>
      <c r="S410" s="22">
        <f>S411+S412</f>
        <v>258320.3</v>
      </c>
      <c r="T410" s="22">
        <f t="shared" si="156"/>
        <v>-900012.5</v>
      </c>
      <c r="U410" s="22">
        <f>U411+U412</f>
        <v>0</v>
      </c>
      <c r="V410" s="22"/>
      <c r="W410" s="22">
        <f t="shared" si="160"/>
        <v>258320.3</v>
      </c>
      <c r="X410" s="22">
        <f>X411+X412</f>
        <v>258320.3</v>
      </c>
      <c r="Y410" s="22">
        <f>Y411+Y412</f>
        <v>0</v>
      </c>
      <c r="Z410" s="22"/>
      <c r="AA410" s="19">
        <f t="shared" si="161"/>
        <v>258320.3</v>
      </c>
    </row>
    <row r="411" spans="1:27" ht="15.75" hidden="1">
      <c r="A411" s="24" t="s">
        <v>232</v>
      </c>
      <c r="B411" s="25" t="s">
        <v>13</v>
      </c>
      <c r="C411" s="25" t="s">
        <v>14</v>
      </c>
      <c r="D411" s="25" t="s">
        <v>41</v>
      </c>
      <c r="E411" s="25" t="s">
        <v>142</v>
      </c>
      <c r="F411" s="25" t="s">
        <v>231</v>
      </c>
      <c r="G411" s="25" t="s">
        <v>65</v>
      </c>
      <c r="H411" s="25" t="s">
        <v>51</v>
      </c>
      <c r="I411" s="25" t="s">
        <v>233</v>
      </c>
      <c r="J411" s="22">
        <v>73290</v>
      </c>
      <c r="K411" s="22"/>
      <c r="L411" s="14">
        <f t="shared" si="164"/>
        <v>-73290</v>
      </c>
      <c r="M411" s="22"/>
      <c r="N411" s="22"/>
      <c r="O411" s="22"/>
      <c r="P411" s="22"/>
      <c r="Q411" s="22">
        <f t="shared" si="159"/>
        <v>0</v>
      </c>
      <c r="R411" s="19">
        <v>73290</v>
      </c>
      <c r="S411" s="22"/>
      <c r="T411" s="22">
        <f t="shared" si="156"/>
        <v>-73290</v>
      </c>
      <c r="U411" s="22"/>
      <c r="V411" s="22"/>
      <c r="W411" s="22">
        <f t="shared" si="160"/>
        <v>0</v>
      </c>
      <c r="X411" s="22"/>
      <c r="Y411" s="22"/>
      <c r="Z411" s="22"/>
      <c r="AA411" s="19">
        <f t="shared" si="161"/>
        <v>0</v>
      </c>
    </row>
    <row r="412" spans="1:27" ht="18" hidden="1" customHeight="1">
      <c r="A412" s="24" t="s">
        <v>54</v>
      </c>
      <c r="B412" s="25" t="s">
        <v>13</v>
      </c>
      <c r="C412" s="25" t="s">
        <v>14</v>
      </c>
      <c r="D412" s="25" t="s">
        <v>41</v>
      </c>
      <c r="E412" s="25" t="s">
        <v>142</v>
      </c>
      <c r="F412" s="25" t="s">
        <v>231</v>
      </c>
      <c r="G412" s="25" t="s">
        <v>65</v>
      </c>
      <c r="H412" s="25" t="s">
        <v>51</v>
      </c>
      <c r="I412" s="25" t="s">
        <v>55</v>
      </c>
      <c r="J412" s="22">
        <v>1085042.8</v>
      </c>
      <c r="K412" s="22">
        <v>258320.3</v>
      </c>
      <c r="L412" s="14">
        <f t="shared" si="164"/>
        <v>-826722.5</v>
      </c>
      <c r="M412" s="22"/>
      <c r="N412" s="22"/>
      <c r="O412" s="22"/>
      <c r="P412" s="22"/>
      <c r="Q412" s="22">
        <f t="shared" si="159"/>
        <v>258320.3</v>
      </c>
      <c r="R412" s="19">
        <v>1085042.8</v>
      </c>
      <c r="S412" s="22">
        <v>258320.3</v>
      </c>
      <c r="T412" s="22">
        <f t="shared" si="156"/>
        <v>-826722.5</v>
      </c>
      <c r="U412" s="22"/>
      <c r="V412" s="22"/>
      <c r="W412" s="22">
        <f t="shared" si="160"/>
        <v>258320.3</v>
      </c>
      <c r="X412" s="22">
        <v>258320.3</v>
      </c>
      <c r="Y412" s="22"/>
      <c r="Z412" s="22"/>
      <c r="AA412" s="19">
        <f t="shared" si="161"/>
        <v>258320.3</v>
      </c>
    </row>
    <row r="413" spans="1:27" ht="15.75" hidden="1">
      <c r="A413" s="24" t="s">
        <v>154</v>
      </c>
      <c r="B413" s="25" t="s">
        <v>13</v>
      </c>
      <c r="C413" s="25" t="s">
        <v>14</v>
      </c>
      <c r="D413" s="25" t="s">
        <v>41</v>
      </c>
      <c r="E413" s="25" t="s">
        <v>142</v>
      </c>
      <c r="F413" s="25" t="s">
        <v>231</v>
      </c>
      <c r="G413" s="25" t="s">
        <v>65</v>
      </c>
      <c r="H413" s="25" t="s">
        <v>51</v>
      </c>
      <c r="I413" s="25" t="s">
        <v>155</v>
      </c>
      <c r="J413" s="22">
        <v>122500</v>
      </c>
      <c r="K413" s="22"/>
      <c r="L413" s="14">
        <f t="shared" si="164"/>
        <v>-122500</v>
      </c>
      <c r="M413" s="22"/>
      <c r="N413" s="22"/>
      <c r="O413" s="22"/>
      <c r="P413" s="22"/>
      <c r="Q413" s="22">
        <f t="shared" si="159"/>
        <v>0</v>
      </c>
      <c r="R413" s="19">
        <v>122500</v>
      </c>
      <c r="S413" s="22"/>
      <c r="T413" s="22">
        <f t="shared" si="156"/>
        <v>-122500</v>
      </c>
      <c r="U413" s="22"/>
      <c r="V413" s="22"/>
      <c r="W413" s="22">
        <f t="shared" si="160"/>
        <v>0</v>
      </c>
      <c r="X413" s="22"/>
      <c r="Y413" s="22"/>
      <c r="Z413" s="22"/>
      <c r="AA413" s="19">
        <f t="shared" si="161"/>
        <v>0</v>
      </c>
    </row>
    <row r="414" spans="1:27" ht="15.75" hidden="1">
      <c r="A414" s="24" t="s">
        <v>36</v>
      </c>
      <c r="B414" s="25" t="s">
        <v>13</v>
      </c>
      <c r="C414" s="25" t="s">
        <v>14</v>
      </c>
      <c r="D414" s="25" t="s">
        <v>41</v>
      </c>
      <c r="E414" s="25" t="s">
        <v>142</v>
      </c>
      <c r="F414" s="25" t="s">
        <v>231</v>
      </c>
      <c r="G414" s="25" t="s">
        <v>65</v>
      </c>
      <c r="H414" s="25" t="s">
        <v>51</v>
      </c>
      <c r="I414" s="25" t="s">
        <v>37</v>
      </c>
      <c r="J414" s="22">
        <v>1280832.8</v>
      </c>
      <c r="K414" s="22">
        <f>K409</f>
        <v>258320.3</v>
      </c>
      <c r="L414" s="14">
        <f t="shared" si="164"/>
        <v>-1022512.5</v>
      </c>
      <c r="M414" s="22">
        <f>M409</f>
        <v>0</v>
      </c>
      <c r="N414" s="22">
        <f>N409</f>
        <v>0</v>
      </c>
      <c r="O414" s="22"/>
      <c r="P414" s="22">
        <f>P409</f>
        <v>0</v>
      </c>
      <c r="Q414" s="22">
        <f t="shared" si="159"/>
        <v>258320.3</v>
      </c>
      <c r="R414" s="19">
        <v>1280832.8</v>
      </c>
      <c r="S414" s="22">
        <f>S409</f>
        <v>258320.3</v>
      </c>
      <c r="T414" s="22">
        <f t="shared" si="156"/>
        <v>-1022512.5</v>
      </c>
      <c r="U414" s="22">
        <f>U409</f>
        <v>0</v>
      </c>
      <c r="V414" s="22"/>
      <c r="W414" s="22">
        <f t="shared" si="160"/>
        <v>258320.3</v>
      </c>
      <c r="X414" s="22">
        <f>X409</f>
        <v>258320.3</v>
      </c>
      <c r="Y414" s="22">
        <f>Y409</f>
        <v>0</v>
      </c>
      <c r="Z414" s="22"/>
      <c r="AA414" s="19">
        <f t="shared" si="161"/>
        <v>258320.3</v>
      </c>
    </row>
    <row r="415" spans="1:27" ht="110.25" hidden="1">
      <c r="A415" s="24" t="s">
        <v>189</v>
      </c>
      <c r="B415" s="25" t="s">
        <v>13</v>
      </c>
      <c r="C415" s="25" t="s">
        <v>14</v>
      </c>
      <c r="D415" s="25" t="s">
        <v>41</v>
      </c>
      <c r="E415" s="25" t="s">
        <v>142</v>
      </c>
      <c r="F415" s="25" t="s">
        <v>190</v>
      </c>
      <c r="G415" s="25"/>
      <c r="H415" s="25"/>
      <c r="I415" s="25"/>
      <c r="J415" s="22"/>
      <c r="K415" s="22">
        <f>K424+K434+K416</f>
        <v>12057770.800000001</v>
      </c>
      <c r="L415" s="14">
        <f t="shared" si="164"/>
        <v>12057770.800000001</v>
      </c>
      <c r="M415" s="22">
        <f t="shared" ref="M415:AA415" si="165">M424+M434+M416</f>
        <v>0</v>
      </c>
      <c r="N415" s="22">
        <f t="shared" si="165"/>
        <v>0</v>
      </c>
      <c r="O415" s="22">
        <f t="shared" si="165"/>
        <v>3045449.1999999997</v>
      </c>
      <c r="P415" s="22">
        <f>P424+P434+P416</f>
        <v>0</v>
      </c>
      <c r="Q415" s="22">
        <f>Q424+Q434+Q416</f>
        <v>14542575</v>
      </c>
      <c r="R415" s="22">
        <f t="shared" si="165"/>
        <v>0</v>
      </c>
      <c r="S415" s="22">
        <f t="shared" si="165"/>
        <v>11948409.800000001</v>
      </c>
      <c r="T415" s="22">
        <f t="shared" si="156"/>
        <v>11948409.800000001</v>
      </c>
      <c r="U415" s="22">
        <f t="shared" si="165"/>
        <v>0</v>
      </c>
      <c r="V415" s="22"/>
      <c r="W415" s="22">
        <f t="shared" si="165"/>
        <v>15653665.9</v>
      </c>
      <c r="X415" s="22">
        <f t="shared" si="165"/>
        <v>11925944.4</v>
      </c>
      <c r="Y415" s="22">
        <f t="shared" si="165"/>
        <v>0</v>
      </c>
      <c r="Z415" s="22"/>
      <c r="AA415" s="22">
        <f t="shared" si="165"/>
        <v>27006542.499999996</v>
      </c>
    </row>
    <row r="416" spans="1:27" ht="31.5">
      <c r="A416" s="24" t="s">
        <v>229</v>
      </c>
      <c r="B416" s="25" t="s">
        <v>13</v>
      </c>
      <c r="C416" s="25" t="s">
        <v>14</v>
      </c>
      <c r="D416" s="25" t="s">
        <v>41</v>
      </c>
      <c r="E416" s="25" t="s">
        <v>142</v>
      </c>
      <c r="F416" s="25" t="s">
        <v>344</v>
      </c>
      <c r="G416" s="25"/>
      <c r="H416" s="25"/>
      <c r="I416" s="25"/>
      <c r="J416" s="22"/>
      <c r="K416" s="22">
        <f t="shared" ref="K416:U417" si="166">K417</f>
        <v>1240756.5</v>
      </c>
      <c r="L416" s="14">
        <f t="shared" si="164"/>
        <v>1240756.5</v>
      </c>
      <c r="M416" s="22">
        <f t="shared" si="166"/>
        <v>0</v>
      </c>
      <c r="N416" s="22">
        <f t="shared" si="166"/>
        <v>0</v>
      </c>
      <c r="O416" s="22">
        <f t="shared" si="166"/>
        <v>120124.8</v>
      </c>
      <c r="P416" s="22">
        <f t="shared" si="166"/>
        <v>0</v>
      </c>
      <c r="Q416" s="22">
        <v>517381.2</v>
      </c>
      <c r="R416" s="19"/>
      <c r="S416" s="22">
        <f t="shared" si="166"/>
        <v>90000</v>
      </c>
      <c r="T416" s="22">
        <f t="shared" si="156"/>
        <v>90000</v>
      </c>
      <c r="U416" s="22">
        <f t="shared" si="166"/>
        <v>0</v>
      </c>
      <c r="V416" s="22"/>
      <c r="W416" s="22">
        <v>275916.59999999998</v>
      </c>
      <c r="X416" s="22">
        <f>X417</f>
        <v>0</v>
      </c>
      <c r="Y416" s="22">
        <f>Y417</f>
        <v>0</v>
      </c>
      <c r="Z416" s="22"/>
      <c r="AA416" s="19">
        <v>328713.40000000002</v>
      </c>
    </row>
    <row r="417" spans="1:27" ht="63" hidden="1">
      <c r="A417" s="24" t="s">
        <v>82</v>
      </c>
      <c r="B417" s="25" t="s">
        <v>13</v>
      </c>
      <c r="C417" s="25" t="s">
        <v>14</v>
      </c>
      <c r="D417" s="25" t="s">
        <v>41</v>
      </c>
      <c r="E417" s="25" t="s">
        <v>142</v>
      </c>
      <c r="F417" s="25" t="s">
        <v>234</v>
      </c>
      <c r="G417" s="25" t="s">
        <v>83</v>
      </c>
      <c r="H417" s="25"/>
      <c r="I417" s="25"/>
      <c r="J417" s="22"/>
      <c r="K417" s="22">
        <f t="shared" si="166"/>
        <v>1240756.5</v>
      </c>
      <c r="L417" s="14">
        <f t="shared" si="164"/>
        <v>1240756.5</v>
      </c>
      <c r="M417" s="22">
        <f t="shared" si="166"/>
        <v>0</v>
      </c>
      <c r="N417" s="22">
        <f t="shared" si="166"/>
        <v>0</v>
      </c>
      <c r="O417" s="22">
        <f t="shared" si="166"/>
        <v>120124.8</v>
      </c>
      <c r="P417" s="22">
        <f t="shared" si="166"/>
        <v>0</v>
      </c>
      <c r="Q417" s="22">
        <f t="shared" si="166"/>
        <v>1360881.3</v>
      </c>
      <c r="R417" s="19"/>
      <c r="S417" s="22">
        <f t="shared" si="166"/>
        <v>90000</v>
      </c>
      <c r="T417" s="22">
        <f t="shared" si="156"/>
        <v>90000</v>
      </c>
      <c r="U417" s="22">
        <f t="shared" si="166"/>
        <v>0</v>
      </c>
      <c r="V417" s="22"/>
      <c r="W417" s="22">
        <f t="shared" ref="W417:W423" si="167">S417+U417</f>
        <v>90000</v>
      </c>
      <c r="X417" s="22">
        <f>X418</f>
        <v>0</v>
      </c>
      <c r="Y417" s="22">
        <f>Y418</f>
        <v>0</v>
      </c>
      <c r="Z417" s="22"/>
      <c r="AA417" s="19"/>
    </row>
    <row r="418" spans="1:27" s="15" customFormat="1" ht="47.25" hidden="1">
      <c r="A418" s="24" t="s">
        <v>217</v>
      </c>
      <c r="B418" s="25" t="s">
        <v>13</v>
      </c>
      <c r="C418" s="25" t="s">
        <v>14</v>
      </c>
      <c r="D418" s="25" t="s">
        <v>41</v>
      </c>
      <c r="E418" s="25" t="s">
        <v>142</v>
      </c>
      <c r="F418" s="25" t="s">
        <v>234</v>
      </c>
      <c r="G418" s="25" t="s">
        <v>218</v>
      </c>
      <c r="H418" s="25"/>
      <c r="I418" s="25"/>
      <c r="J418" s="22"/>
      <c r="K418" s="22">
        <f t="shared" ref="K418:Q418" si="168">K423</f>
        <v>1240756.5</v>
      </c>
      <c r="L418" s="14">
        <f t="shared" si="164"/>
        <v>1240756.5</v>
      </c>
      <c r="M418" s="22">
        <f t="shared" si="168"/>
        <v>0</v>
      </c>
      <c r="N418" s="22">
        <f t="shared" si="168"/>
        <v>0</v>
      </c>
      <c r="O418" s="22">
        <f t="shared" si="168"/>
        <v>120124.8</v>
      </c>
      <c r="P418" s="22">
        <f t="shared" si="168"/>
        <v>0</v>
      </c>
      <c r="Q418" s="22">
        <f t="shared" si="168"/>
        <v>1360881.3</v>
      </c>
      <c r="R418" s="19"/>
      <c r="S418" s="22">
        <f>S423</f>
        <v>90000</v>
      </c>
      <c r="T418" s="22">
        <f t="shared" si="156"/>
        <v>90000</v>
      </c>
      <c r="U418" s="22">
        <f>U423</f>
        <v>0</v>
      </c>
      <c r="V418" s="22"/>
      <c r="W418" s="22">
        <f t="shared" si="167"/>
        <v>90000</v>
      </c>
      <c r="X418" s="22">
        <f>X423</f>
        <v>0</v>
      </c>
      <c r="Y418" s="22">
        <f>Y423</f>
        <v>0</v>
      </c>
      <c r="Z418" s="22"/>
      <c r="AA418" s="19"/>
    </row>
    <row r="419" spans="1:27" ht="31.5" hidden="1">
      <c r="A419" s="24" t="s">
        <v>229</v>
      </c>
      <c r="B419" s="25" t="s">
        <v>13</v>
      </c>
      <c r="C419" s="25" t="s">
        <v>14</v>
      </c>
      <c r="D419" s="25" t="s">
        <v>41</v>
      </c>
      <c r="E419" s="25" t="s">
        <v>142</v>
      </c>
      <c r="F419" s="25" t="s">
        <v>234</v>
      </c>
      <c r="G419" s="25" t="s">
        <v>218</v>
      </c>
      <c r="H419" s="25" t="s">
        <v>219</v>
      </c>
      <c r="I419" s="25"/>
      <c r="J419" s="22"/>
      <c r="K419" s="22"/>
      <c r="L419" s="14">
        <f t="shared" si="164"/>
        <v>0</v>
      </c>
      <c r="M419" s="22"/>
      <c r="N419" s="22"/>
      <c r="O419" s="22"/>
      <c r="P419" s="22"/>
      <c r="Q419" s="22">
        <f>K419+N419</f>
        <v>0</v>
      </c>
      <c r="R419" s="19"/>
      <c r="S419" s="22"/>
      <c r="T419" s="22">
        <f t="shared" si="156"/>
        <v>0</v>
      </c>
      <c r="U419" s="22"/>
      <c r="V419" s="22"/>
      <c r="W419" s="22">
        <f t="shared" si="167"/>
        <v>0</v>
      </c>
      <c r="X419" s="22"/>
      <c r="Y419" s="22"/>
      <c r="Z419" s="22"/>
      <c r="AA419" s="19">
        <f t="shared" ref="AA419:AA423" si="169">X419+Y419</f>
        <v>0</v>
      </c>
    </row>
    <row r="420" spans="1:27" ht="15.75" hidden="1">
      <c r="A420" s="24" t="s">
        <v>29</v>
      </c>
      <c r="B420" s="25" t="s">
        <v>13</v>
      </c>
      <c r="C420" s="25" t="s">
        <v>14</v>
      </c>
      <c r="D420" s="25" t="s">
        <v>41</v>
      </c>
      <c r="E420" s="25" t="s">
        <v>142</v>
      </c>
      <c r="F420" s="25" t="s">
        <v>234</v>
      </c>
      <c r="G420" s="25" t="s">
        <v>218</v>
      </c>
      <c r="H420" s="25" t="s">
        <v>219</v>
      </c>
      <c r="I420" s="25" t="s">
        <v>31</v>
      </c>
      <c r="J420" s="22"/>
      <c r="K420" s="22">
        <f t="shared" ref="K420:U421" si="170">K421</f>
        <v>1240756.5</v>
      </c>
      <c r="L420" s="14">
        <f t="shared" si="164"/>
        <v>1240756.5</v>
      </c>
      <c r="M420" s="22">
        <f t="shared" si="170"/>
        <v>0</v>
      </c>
      <c r="N420" s="22">
        <f t="shared" si="170"/>
        <v>0</v>
      </c>
      <c r="O420" s="22">
        <f t="shared" si="170"/>
        <v>120124.8</v>
      </c>
      <c r="P420" s="22">
        <f t="shared" si="170"/>
        <v>0</v>
      </c>
      <c r="Q420" s="22">
        <f t="shared" si="170"/>
        <v>1360881.3</v>
      </c>
      <c r="R420" s="19"/>
      <c r="S420" s="22">
        <f t="shared" si="170"/>
        <v>90000</v>
      </c>
      <c r="T420" s="22">
        <f t="shared" si="156"/>
        <v>90000</v>
      </c>
      <c r="U420" s="22">
        <f t="shared" si="170"/>
        <v>0</v>
      </c>
      <c r="V420" s="22"/>
      <c r="W420" s="22">
        <f t="shared" si="167"/>
        <v>90000</v>
      </c>
      <c r="X420" s="22">
        <f>X421</f>
        <v>0</v>
      </c>
      <c r="Y420" s="22">
        <f>Y421</f>
        <v>0</v>
      </c>
      <c r="Z420" s="22"/>
      <c r="AA420" s="19">
        <f t="shared" si="169"/>
        <v>0</v>
      </c>
    </row>
    <row r="421" spans="1:27" ht="31.5" hidden="1">
      <c r="A421" s="24" t="s">
        <v>88</v>
      </c>
      <c r="B421" s="25" t="s">
        <v>13</v>
      </c>
      <c r="C421" s="25" t="s">
        <v>14</v>
      </c>
      <c r="D421" s="25" t="s">
        <v>41</v>
      </c>
      <c r="E421" s="25" t="s">
        <v>142</v>
      </c>
      <c r="F421" s="25" t="s">
        <v>234</v>
      </c>
      <c r="G421" s="25" t="s">
        <v>218</v>
      </c>
      <c r="H421" s="25" t="s">
        <v>219</v>
      </c>
      <c r="I421" s="25" t="s">
        <v>48</v>
      </c>
      <c r="J421" s="22"/>
      <c r="K421" s="22">
        <f t="shared" si="170"/>
        <v>1240756.5</v>
      </c>
      <c r="L421" s="14">
        <f t="shared" si="164"/>
        <v>1240756.5</v>
      </c>
      <c r="M421" s="22">
        <f t="shared" si="170"/>
        <v>0</v>
      </c>
      <c r="N421" s="22">
        <f t="shared" si="170"/>
        <v>0</v>
      </c>
      <c r="O421" s="22">
        <f t="shared" si="170"/>
        <v>120124.8</v>
      </c>
      <c r="P421" s="22">
        <f t="shared" si="170"/>
        <v>0</v>
      </c>
      <c r="Q421" s="22">
        <f t="shared" si="170"/>
        <v>1360881.3</v>
      </c>
      <c r="R421" s="19"/>
      <c r="S421" s="22">
        <f t="shared" si="170"/>
        <v>90000</v>
      </c>
      <c r="T421" s="22">
        <f t="shared" si="156"/>
        <v>90000</v>
      </c>
      <c r="U421" s="22">
        <f t="shared" si="170"/>
        <v>0</v>
      </c>
      <c r="V421" s="22"/>
      <c r="W421" s="22">
        <f t="shared" si="167"/>
        <v>90000</v>
      </c>
      <c r="X421" s="22">
        <f>X422</f>
        <v>0</v>
      </c>
      <c r="Y421" s="22">
        <f>Y422</f>
        <v>0</v>
      </c>
      <c r="Z421" s="22"/>
      <c r="AA421" s="19">
        <f t="shared" si="169"/>
        <v>0</v>
      </c>
    </row>
    <row r="422" spans="1:27" ht="63" hidden="1">
      <c r="A422" s="24" t="s">
        <v>220</v>
      </c>
      <c r="B422" s="25" t="s">
        <v>13</v>
      </c>
      <c r="C422" s="25" t="s">
        <v>14</v>
      </c>
      <c r="D422" s="25" t="s">
        <v>41</v>
      </c>
      <c r="E422" s="25" t="s">
        <v>142</v>
      </c>
      <c r="F422" s="25" t="s">
        <v>234</v>
      </c>
      <c r="G422" s="25" t="s">
        <v>218</v>
      </c>
      <c r="H422" s="25" t="s">
        <v>219</v>
      </c>
      <c r="I422" s="25" t="s">
        <v>221</v>
      </c>
      <c r="J422" s="22"/>
      <c r="K422" s="22">
        <v>1240756.5</v>
      </c>
      <c r="L422" s="14">
        <f t="shared" si="164"/>
        <v>1240756.5</v>
      </c>
      <c r="M422" s="22"/>
      <c r="N422" s="22"/>
      <c r="O422" s="22">
        <v>120124.8</v>
      </c>
      <c r="P422" s="22"/>
      <c r="Q422" s="22">
        <f>K422+N422+O422</f>
        <v>1360881.3</v>
      </c>
      <c r="R422" s="19"/>
      <c r="S422" s="22">
        <v>90000</v>
      </c>
      <c r="T422" s="22">
        <f t="shared" si="156"/>
        <v>90000</v>
      </c>
      <c r="U422" s="22"/>
      <c r="V422" s="22"/>
      <c r="W422" s="22">
        <f t="shared" si="167"/>
        <v>90000</v>
      </c>
      <c r="X422" s="22"/>
      <c r="Y422" s="22"/>
      <c r="Z422" s="22"/>
      <c r="AA422" s="19">
        <f t="shared" si="169"/>
        <v>0</v>
      </c>
    </row>
    <row r="423" spans="1:27" ht="15.75" hidden="1">
      <c r="A423" s="24" t="s">
        <v>36</v>
      </c>
      <c r="B423" s="25" t="s">
        <v>13</v>
      </c>
      <c r="C423" s="25" t="s">
        <v>14</v>
      </c>
      <c r="D423" s="25" t="s">
        <v>41</v>
      </c>
      <c r="E423" s="25" t="s">
        <v>142</v>
      </c>
      <c r="F423" s="25" t="s">
        <v>234</v>
      </c>
      <c r="G423" s="25" t="s">
        <v>218</v>
      </c>
      <c r="H423" s="25" t="s">
        <v>219</v>
      </c>
      <c r="I423" s="25" t="s">
        <v>37</v>
      </c>
      <c r="J423" s="22"/>
      <c r="K423" s="22">
        <f t="shared" ref="K423:Q423" si="171">K421</f>
        <v>1240756.5</v>
      </c>
      <c r="L423" s="14">
        <f t="shared" si="164"/>
        <v>1240756.5</v>
      </c>
      <c r="M423" s="22">
        <f t="shared" si="171"/>
        <v>0</v>
      </c>
      <c r="N423" s="22">
        <f t="shared" si="171"/>
        <v>0</v>
      </c>
      <c r="O423" s="22">
        <f t="shared" si="171"/>
        <v>120124.8</v>
      </c>
      <c r="P423" s="22">
        <f t="shared" si="171"/>
        <v>0</v>
      </c>
      <c r="Q423" s="22">
        <f t="shared" si="171"/>
        <v>1360881.3</v>
      </c>
      <c r="R423" s="19"/>
      <c r="S423" s="22">
        <f>S421</f>
        <v>90000</v>
      </c>
      <c r="T423" s="22">
        <f t="shared" si="156"/>
        <v>90000</v>
      </c>
      <c r="U423" s="22">
        <f>U421</f>
        <v>0</v>
      </c>
      <c r="V423" s="22"/>
      <c r="W423" s="22">
        <f t="shared" si="167"/>
        <v>90000</v>
      </c>
      <c r="X423" s="22">
        <f>X421</f>
        <v>0</v>
      </c>
      <c r="Y423" s="22">
        <f>Y421</f>
        <v>0</v>
      </c>
      <c r="Z423" s="22"/>
      <c r="AA423" s="19">
        <f t="shared" si="169"/>
        <v>0</v>
      </c>
    </row>
    <row r="424" spans="1:27" ht="47.25">
      <c r="A424" s="24" t="s">
        <v>230</v>
      </c>
      <c r="B424" s="25" t="s">
        <v>13</v>
      </c>
      <c r="C424" s="25" t="s">
        <v>14</v>
      </c>
      <c r="D424" s="25" t="s">
        <v>41</v>
      </c>
      <c r="E424" s="25" t="s">
        <v>142</v>
      </c>
      <c r="F424" s="25" t="s">
        <v>344</v>
      </c>
      <c r="G424" s="25"/>
      <c r="H424" s="25"/>
      <c r="I424" s="25"/>
      <c r="J424" s="22"/>
      <c r="K424" s="22">
        <f t="shared" ref="K424:U426" si="172">K425</f>
        <v>996470.9</v>
      </c>
      <c r="L424" s="14">
        <f t="shared" si="164"/>
        <v>996470.9</v>
      </c>
      <c r="M424" s="22">
        <f t="shared" si="172"/>
        <v>0</v>
      </c>
      <c r="N424" s="22">
        <f t="shared" si="172"/>
        <v>0</v>
      </c>
      <c r="O424" s="22">
        <f t="shared" si="172"/>
        <v>69400</v>
      </c>
      <c r="P424" s="22">
        <f t="shared" si="172"/>
        <v>0</v>
      </c>
      <c r="Q424" s="22">
        <v>928904.3</v>
      </c>
      <c r="R424" s="19"/>
      <c r="S424" s="22">
        <f>S425</f>
        <v>958470.9</v>
      </c>
      <c r="T424" s="22">
        <f t="shared" si="156"/>
        <v>958470.9</v>
      </c>
      <c r="U424" s="22">
        <f>U425</f>
        <v>0</v>
      </c>
      <c r="V424" s="22"/>
      <c r="W424" s="22">
        <v>1060435.3999999999</v>
      </c>
      <c r="X424" s="22">
        <f t="shared" ref="X424:Y426" si="173">X425</f>
        <v>962135.4</v>
      </c>
      <c r="Y424" s="22">
        <f t="shared" si="173"/>
        <v>0</v>
      </c>
      <c r="Z424" s="22"/>
      <c r="AA424" s="19">
        <v>1060435.3999999999</v>
      </c>
    </row>
    <row r="425" spans="1:27" s="15" customFormat="1" ht="31.5" hidden="1">
      <c r="A425" s="24" t="s">
        <v>46</v>
      </c>
      <c r="B425" s="25" t="s">
        <v>13</v>
      </c>
      <c r="C425" s="25" t="s">
        <v>14</v>
      </c>
      <c r="D425" s="25" t="s">
        <v>41</v>
      </c>
      <c r="E425" s="25" t="s">
        <v>142</v>
      </c>
      <c r="F425" s="25" t="s">
        <v>235</v>
      </c>
      <c r="G425" s="25" t="s">
        <v>31</v>
      </c>
      <c r="H425" s="25"/>
      <c r="I425" s="25"/>
      <c r="J425" s="22"/>
      <c r="K425" s="22">
        <f t="shared" si="172"/>
        <v>996470.9</v>
      </c>
      <c r="L425" s="14">
        <f t="shared" si="164"/>
        <v>996470.9</v>
      </c>
      <c r="M425" s="22">
        <f t="shared" si="172"/>
        <v>0</v>
      </c>
      <c r="N425" s="22">
        <f t="shared" si="172"/>
        <v>0</v>
      </c>
      <c r="O425" s="22">
        <f t="shared" si="172"/>
        <v>69400</v>
      </c>
      <c r="P425" s="22">
        <f t="shared" si="172"/>
        <v>0</v>
      </c>
      <c r="Q425" s="22">
        <f t="shared" si="172"/>
        <v>1065870.8999999999</v>
      </c>
      <c r="R425" s="19"/>
      <c r="S425" s="22">
        <f t="shared" si="172"/>
        <v>958470.9</v>
      </c>
      <c r="T425" s="22">
        <f t="shared" si="156"/>
        <v>958470.9</v>
      </c>
      <c r="U425" s="22">
        <f t="shared" si="172"/>
        <v>0</v>
      </c>
      <c r="V425" s="22"/>
      <c r="W425" s="22">
        <f t="shared" si="160"/>
        <v>958470.9</v>
      </c>
      <c r="X425" s="22">
        <f t="shared" si="173"/>
        <v>962135.4</v>
      </c>
      <c r="Y425" s="22">
        <f t="shared" si="173"/>
        <v>0</v>
      </c>
      <c r="Z425" s="22"/>
      <c r="AA425" s="19">
        <f t="shared" si="161"/>
        <v>962135.4</v>
      </c>
    </row>
    <row r="426" spans="1:27" ht="31.5" hidden="1">
      <c r="A426" s="24" t="s">
        <v>47</v>
      </c>
      <c r="B426" s="25" t="s">
        <v>13</v>
      </c>
      <c r="C426" s="25" t="s">
        <v>14</v>
      </c>
      <c r="D426" s="25" t="s">
        <v>41</v>
      </c>
      <c r="E426" s="25" t="s">
        <v>142</v>
      </c>
      <c r="F426" s="25" t="s">
        <v>235</v>
      </c>
      <c r="G426" s="25" t="s">
        <v>48</v>
      </c>
      <c r="H426" s="25"/>
      <c r="I426" s="25"/>
      <c r="J426" s="22"/>
      <c r="K426" s="22">
        <f t="shared" si="172"/>
        <v>996470.9</v>
      </c>
      <c r="L426" s="14">
        <f t="shared" si="164"/>
        <v>996470.9</v>
      </c>
      <c r="M426" s="22">
        <f t="shared" si="172"/>
        <v>0</v>
      </c>
      <c r="N426" s="22">
        <f t="shared" si="172"/>
        <v>0</v>
      </c>
      <c r="O426" s="22">
        <f t="shared" si="172"/>
        <v>69400</v>
      </c>
      <c r="P426" s="22">
        <f t="shared" si="172"/>
        <v>0</v>
      </c>
      <c r="Q426" s="22">
        <f t="shared" si="172"/>
        <v>1065870.8999999999</v>
      </c>
      <c r="R426" s="19"/>
      <c r="S426" s="22">
        <f t="shared" si="172"/>
        <v>958470.9</v>
      </c>
      <c r="T426" s="22">
        <f t="shared" si="156"/>
        <v>958470.9</v>
      </c>
      <c r="U426" s="22">
        <f t="shared" si="172"/>
        <v>0</v>
      </c>
      <c r="V426" s="22"/>
      <c r="W426" s="22">
        <f t="shared" si="160"/>
        <v>958470.9</v>
      </c>
      <c r="X426" s="22">
        <f t="shared" si="173"/>
        <v>962135.4</v>
      </c>
      <c r="Y426" s="22">
        <f t="shared" si="173"/>
        <v>0</v>
      </c>
      <c r="Z426" s="22"/>
      <c r="AA426" s="19">
        <f t="shared" si="161"/>
        <v>962135.4</v>
      </c>
    </row>
    <row r="427" spans="1:27" ht="31.5" hidden="1">
      <c r="A427" s="24" t="s">
        <v>64</v>
      </c>
      <c r="B427" s="25" t="s">
        <v>13</v>
      </c>
      <c r="C427" s="25" t="s">
        <v>14</v>
      </c>
      <c r="D427" s="25" t="s">
        <v>41</v>
      </c>
      <c r="E427" s="25" t="s">
        <v>142</v>
      </c>
      <c r="F427" s="25" t="s">
        <v>235</v>
      </c>
      <c r="G427" s="25" t="s">
        <v>65</v>
      </c>
      <c r="H427" s="25"/>
      <c r="I427" s="25"/>
      <c r="J427" s="22"/>
      <c r="K427" s="22">
        <f t="shared" ref="K427:Q427" si="174">K433</f>
        <v>996470.9</v>
      </c>
      <c r="L427" s="14">
        <f t="shared" si="164"/>
        <v>996470.9</v>
      </c>
      <c r="M427" s="22">
        <f t="shared" si="174"/>
        <v>0</v>
      </c>
      <c r="N427" s="22">
        <f t="shared" si="174"/>
        <v>0</v>
      </c>
      <c r="O427" s="22">
        <f t="shared" si="174"/>
        <v>69400</v>
      </c>
      <c r="P427" s="22">
        <f t="shared" si="174"/>
        <v>0</v>
      </c>
      <c r="Q427" s="22">
        <f t="shared" si="174"/>
        <v>1065870.8999999999</v>
      </c>
      <c r="R427" s="19"/>
      <c r="S427" s="22">
        <f>S433</f>
        <v>958470.9</v>
      </c>
      <c r="T427" s="22">
        <f t="shared" si="156"/>
        <v>958470.9</v>
      </c>
      <c r="U427" s="22">
        <f>U433</f>
        <v>0</v>
      </c>
      <c r="V427" s="22"/>
      <c r="W427" s="22">
        <f t="shared" si="160"/>
        <v>958470.9</v>
      </c>
      <c r="X427" s="22">
        <f>X433</f>
        <v>962135.4</v>
      </c>
      <c r="Y427" s="22">
        <f>Y433</f>
        <v>0</v>
      </c>
      <c r="Z427" s="22"/>
      <c r="AA427" s="19">
        <f t="shared" si="161"/>
        <v>962135.4</v>
      </c>
    </row>
    <row r="428" spans="1:27" ht="15.75" hidden="1">
      <c r="A428" s="24" t="s">
        <v>29</v>
      </c>
      <c r="B428" s="25" t="s">
        <v>13</v>
      </c>
      <c r="C428" s="25" t="s">
        <v>14</v>
      </c>
      <c r="D428" s="25" t="s">
        <v>41</v>
      </c>
      <c r="E428" s="25" t="s">
        <v>142</v>
      </c>
      <c r="F428" s="25" t="s">
        <v>235</v>
      </c>
      <c r="G428" s="25" t="s">
        <v>65</v>
      </c>
      <c r="H428" s="25" t="s">
        <v>51</v>
      </c>
      <c r="I428" s="25" t="s">
        <v>31</v>
      </c>
      <c r="J428" s="22"/>
      <c r="K428" s="22">
        <f t="shared" ref="K428:Q428" si="175">K429+K432</f>
        <v>996470.9</v>
      </c>
      <c r="L428" s="14">
        <f t="shared" si="164"/>
        <v>996470.9</v>
      </c>
      <c r="M428" s="22">
        <f t="shared" si="175"/>
        <v>0</v>
      </c>
      <c r="N428" s="22">
        <f t="shared" si="175"/>
        <v>0</v>
      </c>
      <c r="O428" s="22">
        <f t="shared" si="175"/>
        <v>69400</v>
      </c>
      <c r="P428" s="22">
        <f t="shared" si="175"/>
        <v>0</v>
      </c>
      <c r="Q428" s="22">
        <f t="shared" si="175"/>
        <v>1065870.8999999999</v>
      </c>
      <c r="R428" s="19"/>
      <c r="S428" s="22">
        <f>S429+S432</f>
        <v>958470.9</v>
      </c>
      <c r="T428" s="22">
        <f t="shared" si="156"/>
        <v>958470.9</v>
      </c>
      <c r="U428" s="22">
        <f>U429+U432</f>
        <v>0</v>
      </c>
      <c r="V428" s="22"/>
      <c r="W428" s="22">
        <f t="shared" si="160"/>
        <v>958470.9</v>
      </c>
      <c r="X428" s="22">
        <f>X429+X432</f>
        <v>962135.4</v>
      </c>
      <c r="Y428" s="22">
        <f>Y429+Y432</f>
        <v>0</v>
      </c>
      <c r="Z428" s="22"/>
      <c r="AA428" s="19">
        <f t="shared" si="161"/>
        <v>962135.4</v>
      </c>
    </row>
    <row r="429" spans="1:27" ht="15.75" hidden="1">
      <c r="A429" s="24" t="s">
        <v>52</v>
      </c>
      <c r="B429" s="25" t="s">
        <v>13</v>
      </c>
      <c r="C429" s="25" t="s">
        <v>14</v>
      </c>
      <c r="D429" s="25" t="s">
        <v>41</v>
      </c>
      <c r="E429" s="25" t="s">
        <v>142</v>
      </c>
      <c r="F429" s="25" t="s">
        <v>235</v>
      </c>
      <c r="G429" s="25" t="s">
        <v>65</v>
      </c>
      <c r="H429" s="25" t="s">
        <v>51</v>
      </c>
      <c r="I429" s="25" t="s">
        <v>53</v>
      </c>
      <c r="J429" s="22"/>
      <c r="K429" s="22">
        <f t="shared" ref="K429:Q429" si="176">K430+K431</f>
        <v>865095.9</v>
      </c>
      <c r="L429" s="14">
        <f t="shared" si="164"/>
        <v>865095.9</v>
      </c>
      <c r="M429" s="22">
        <f t="shared" si="176"/>
        <v>0</v>
      </c>
      <c r="N429" s="22">
        <f t="shared" si="176"/>
        <v>0</v>
      </c>
      <c r="O429" s="22">
        <f t="shared" si="176"/>
        <v>69400</v>
      </c>
      <c r="P429" s="22">
        <f t="shared" si="176"/>
        <v>0</v>
      </c>
      <c r="Q429" s="22">
        <f t="shared" si="176"/>
        <v>934495.9</v>
      </c>
      <c r="R429" s="19"/>
      <c r="S429" s="22">
        <f>S430+S431</f>
        <v>842095.9</v>
      </c>
      <c r="T429" s="22">
        <f t="shared" si="156"/>
        <v>842095.9</v>
      </c>
      <c r="U429" s="22">
        <f>U430+U431</f>
        <v>0</v>
      </c>
      <c r="V429" s="22"/>
      <c r="W429" s="22">
        <f t="shared" si="160"/>
        <v>842095.9</v>
      </c>
      <c r="X429" s="22">
        <f>X430+X431</f>
        <v>845760.4</v>
      </c>
      <c r="Y429" s="22">
        <f>Y430+Y431</f>
        <v>0</v>
      </c>
      <c r="Z429" s="22"/>
      <c r="AA429" s="19">
        <f t="shared" si="161"/>
        <v>845760.4</v>
      </c>
    </row>
    <row r="430" spans="1:27" ht="15.75" hidden="1">
      <c r="A430" s="24" t="s">
        <v>232</v>
      </c>
      <c r="B430" s="25" t="s">
        <v>13</v>
      </c>
      <c r="C430" s="25" t="s">
        <v>14</v>
      </c>
      <c r="D430" s="25" t="s">
        <v>41</v>
      </c>
      <c r="E430" s="25" t="s">
        <v>142</v>
      </c>
      <c r="F430" s="25" t="s">
        <v>235</v>
      </c>
      <c r="G430" s="25" t="s">
        <v>65</v>
      </c>
      <c r="H430" s="25" t="s">
        <v>51</v>
      </c>
      <c r="I430" s="25" t="s">
        <v>233</v>
      </c>
      <c r="J430" s="22"/>
      <c r="K430" s="22">
        <v>69625.5</v>
      </c>
      <c r="L430" s="14">
        <f t="shared" si="164"/>
        <v>69625.5</v>
      </c>
      <c r="M430" s="22"/>
      <c r="N430" s="22"/>
      <c r="O430" s="22"/>
      <c r="P430" s="22"/>
      <c r="Q430" s="22">
        <f t="shared" si="159"/>
        <v>69625.5</v>
      </c>
      <c r="R430" s="19"/>
      <c r="S430" s="22">
        <v>69625.5</v>
      </c>
      <c r="T430" s="22">
        <f t="shared" si="156"/>
        <v>69625.5</v>
      </c>
      <c r="U430" s="22"/>
      <c r="V430" s="22"/>
      <c r="W430" s="22">
        <f t="shared" si="160"/>
        <v>69625.5</v>
      </c>
      <c r="X430" s="22">
        <v>73290</v>
      </c>
      <c r="Y430" s="22"/>
      <c r="Z430" s="22"/>
      <c r="AA430" s="19">
        <f t="shared" si="161"/>
        <v>73290</v>
      </c>
    </row>
    <row r="431" spans="1:27" ht="15.75" hidden="1">
      <c r="A431" s="24" t="s">
        <v>54</v>
      </c>
      <c r="B431" s="25" t="s">
        <v>13</v>
      </c>
      <c r="C431" s="25" t="s">
        <v>14</v>
      </c>
      <c r="D431" s="25" t="s">
        <v>41</v>
      </c>
      <c r="E431" s="25" t="s">
        <v>142</v>
      </c>
      <c r="F431" s="25" t="s">
        <v>235</v>
      </c>
      <c r="G431" s="25" t="s">
        <v>65</v>
      </c>
      <c r="H431" s="25" t="s">
        <v>51</v>
      </c>
      <c r="I431" s="25" t="s">
        <v>55</v>
      </c>
      <c r="J431" s="22"/>
      <c r="K431" s="22">
        <v>795470.4</v>
      </c>
      <c r="L431" s="14">
        <f t="shared" si="164"/>
        <v>795470.4</v>
      </c>
      <c r="M431" s="22"/>
      <c r="N431" s="22"/>
      <c r="O431" s="22">
        <v>69400</v>
      </c>
      <c r="P431" s="22"/>
      <c r="Q431" s="22">
        <f>K431+N431+O431</f>
        <v>864870.40000000002</v>
      </c>
      <c r="R431" s="19"/>
      <c r="S431" s="22">
        <v>772470.4</v>
      </c>
      <c r="T431" s="22">
        <f t="shared" si="156"/>
        <v>772470.4</v>
      </c>
      <c r="U431" s="22"/>
      <c r="V431" s="22"/>
      <c r="W431" s="22">
        <f t="shared" si="160"/>
        <v>772470.4</v>
      </c>
      <c r="X431" s="22">
        <v>772470.4</v>
      </c>
      <c r="Y431" s="22"/>
      <c r="Z431" s="22"/>
      <c r="AA431" s="19">
        <f t="shared" si="161"/>
        <v>772470.4</v>
      </c>
    </row>
    <row r="432" spans="1:27" ht="15.75" hidden="1">
      <c r="A432" s="24" t="s">
        <v>154</v>
      </c>
      <c r="B432" s="25" t="s">
        <v>13</v>
      </c>
      <c r="C432" s="25" t="s">
        <v>14</v>
      </c>
      <c r="D432" s="25" t="s">
        <v>41</v>
      </c>
      <c r="E432" s="25" t="s">
        <v>142</v>
      </c>
      <c r="F432" s="25" t="s">
        <v>235</v>
      </c>
      <c r="G432" s="25" t="s">
        <v>65</v>
      </c>
      <c r="H432" s="25" t="s">
        <v>51</v>
      </c>
      <c r="I432" s="25" t="s">
        <v>155</v>
      </c>
      <c r="J432" s="22"/>
      <c r="K432" s="22">
        <v>131375</v>
      </c>
      <c r="L432" s="14">
        <f t="shared" si="164"/>
        <v>131375</v>
      </c>
      <c r="M432" s="22"/>
      <c r="N432" s="22"/>
      <c r="O432" s="22"/>
      <c r="P432" s="22"/>
      <c r="Q432" s="22">
        <f t="shared" si="159"/>
        <v>131375</v>
      </c>
      <c r="R432" s="19"/>
      <c r="S432" s="22">
        <v>116375</v>
      </c>
      <c r="T432" s="22">
        <f t="shared" si="156"/>
        <v>116375</v>
      </c>
      <c r="U432" s="22"/>
      <c r="V432" s="22"/>
      <c r="W432" s="22">
        <f t="shared" si="160"/>
        <v>116375</v>
      </c>
      <c r="X432" s="22">
        <v>116375</v>
      </c>
      <c r="Y432" s="22"/>
      <c r="Z432" s="22"/>
      <c r="AA432" s="19">
        <f t="shared" si="161"/>
        <v>116375</v>
      </c>
    </row>
    <row r="433" spans="1:27" ht="15.75" hidden="1">
      <c r="A433" s="24" t="s">
        <v>36</v>
      </c>
      <c r="B433" s="25" t="s">
        <v>13</v>
      </c>
      <c r="C433" s="25" t="s">
        <v>14</v>
      </c>
      <c r="D433" s="25" t="s">
        <v>41</v>
      </c>
      <c r="E433" s="25" t="s">
        <v>142</v>
      </c>
      <c r="F433" s="25" t="s">
        <v>235</v>
      </c>
      <c r="G433" s="25" t="s">
        <v>65</v>
      </c>
      <c r="H433" s="25" t="s">
        <v>51</v>
      </c>
      <c r="I433" s="25" t="s">
        <v>37</v>
      </c>
      <c r="J433" s="22"/>
      <c r="K433" s="22">
        <f t="shared" ref="K433:Q433" si="177">K428</f>
        <v>996470.9</v>
      </c>
      <c r="L433" s="14">
        <f t="shared" si="164"/>
        <v>996470.9</v>
      </c>
      <c r="M433" s="22">
        <f t="shared" si="177"/>
        <v>0</v>
      </c>
      <c r="N433" s="22">
        <f t="shared" si="177"/>
        <v>0</v>
      </c>
      <c r="O433" s="22">
        <f t="shared" si="177"/>
        <v>69400</v>
      </c>
      <c r="P433" s="22">
        <f t="shared" si="177"/>
        <v>0</v>
      </c>
      <c r="Q433" s="22">
        <f t="shared" si="177"/>
        <v>1065870.8999999999</v>
      </c>
      <c r="R433" s="19"/>
      <c r="S433" s="22">
        <f>S428</f>
        <v>958470.9</v>
      </c>
      <c r="T433" s="22">
        <f t="shared" si="156"/>
        <v>958470.9</v>
      </c>
      <c r="U433" s="22">
        <f>U428</f>
        <v>0</v>
      </c>
      <c r="V433" s="22"/>
      <c r="W433" s="22">
        <f t="shared" si="160"/>
        <v>958470.9</v>
      </c>
      <c r="X433" s="22">
        <f>X428</f>
        <v>962135.4</v>
      </c>
      <c r="Y433" s="22">
        <f>Y428</f>
        <v>0</v>
      </c>
      <c r="Z433" s="22"/>
      <c r="AA433" s="19">
        <f t="shared" si="161"/>
        <v>962135.4</v>
      </c>
    </row>
    <row r="434" spans="1:27" ht="110.25">
      <c r="A434" s="24" t="s">
        <v>325</v>
      </c>
      <c r="B434" s="25" t="s">
        <v>13</v>
      </c>
      <c r="C434" s="25" t="s">
        <v>14</v>
      </c>
      <c r="D434" s="25" t="s">
        <v>41</v>
      </c>
      <c r="E434" s="25" t="s">
        <v>142</v>
      </c>
      <c r="F434" s="25" t="s">
        <v>338</v>
      </c>
      <c r="G434" s="25"/>
      <c r="H434" s="25"/>
      <c r="I434" s="25"/>
      <c r="J434" s="22"/>
      <c r="K434" s="22">
        <f t="shared" ref="K434:U435" si="178">K435</f>
        <v>9820543.4000000004</v>
      </c>
      <c r="L434" s="14">
        <f t="shared" si="164"/>
        <v>9820543.4000000004</v>
      </c>
      <c r="M434" s="22">
        <f t="shared" si="178"/>
        <v>0</v>
      </c>
      <c r="N434" s="22">
        <f t="shared" si="178"/>
        <v>0</v>
      </c>
      <c r="O434" s="22">
        <f t="shared" si="178"/>
        <v>2855924.4</v>
      </c>
      <c r="P434" s="22">
        <f t="shared" si="178"/>
        <v>0</v>
      </c>
      <c r="Q434" s="22">
        <v>13096289.5</v>
      </c>
      <c r="R434" s="19"/>
      <c r="S434" s="22">
        <f>S435</f>
        <v>10899938.9</v>
      </c>
      <c r="T434" s="22">
        <f t="shared" si="156"/>
        <v>10899938.9</v>
      </c>
      <c r="U434" s="22">
        <f>U435</f>
        <v>0</v>
      </c>
      <c r="V434" s="22"/>
      <c r="W434" s="22">
        <v>14317313.9</v>
      </c>
      <c r="X434" s="22">
        <f>X435</f>
        <v>10963809</v>
      </c>
      <c r="Y434" s="22">
        <f>Y435</f>
        <v>0</v>
      </c>
      <c r="Z434" s="22"/>
      <c r="AA434" s="19">
        <v>25617393.699999999</v>
      </c>
    </row>
    <row r="435" spans="1:27" ht="63" hidden="1">
      <c r="A435" s="24" t="s">
        <v>82</v>
      </c>
      <c r="B435" s="25" t="s">
        <v>13</v>
      </c>
      <c r="C435" s="25" t="s">
        <v>14</v>
      </c>
      <c r="D435" s="25" t="s">
        <v>41</v>
      </c>
      <c r="E435" s="25" t="s">
        <v>142</v>
      </c>
      <c r="F435" s="25" t="s">
        <v>191</v>
      </c>
      <c r="G435" s="25" t="s">
        <v>83</v>
      </c>
      <c r="H435" s="25"/>
      <c r="I435" s="25"/>
      <c r="J435" s="22"/>
      <c r="K435" s="22">
        <f>K436</f>
        <v>9820543.4000000004</v>
      </c>
      <c r="L435" s="14">
        <f t="shared" si="164"/>
        <v>9820543.4000000004</v>
      </c>
      <c r="M435" s="22">
        <f t="shared" si="178"/>
        <v>0</v>
      </c>
      <c r="N435" s="22">
        <f t="shared" si="178"/>
        <v>0</v>
      </c>
      <c r="O435" s="22">
        <f t="shared" si="178"/>
        <v>2855924.4</v>
      </c>
      <c r="P435" s="22">
        <f t="shared" si="178"/>
        <v>0</v>
      </c>
      <c r="Q435" s="22">
        <f t="shared" si="178"/>
        <v>12676467.800000001</v>
      </c>
      <c r="R435" s="22">
        <f t="shared" si="178"/>
        <v>0</v>
      </c>
      <c r="S435" s="22">
        <f t="shared" si="178"/>
        <v>10899938.9</v>
      </c>
      <c r="T435" s="22">
        <f t="shared" si="156"/>
        <v>10899938.9</v>
      </c>
      <c r="U435" s="22">
        <f t="shared" si="178"/>
        <v>0</v>
      </c>
      <c r="V435" s="22"/>
      <c r="W435" s="22">
        <f t="shared" ref="W435:AA435" si="179">W436</f>
        <v>10899938.9</v>
      </c>
      <c r="X435" s="22">
        <f t="shared" si="179"/>
        <v>10963809</v>
      </c>
      <c r="Y435" s="22">
        <f t="shared" si="179"/>
        <v>0</v>
      </c>
      <c r="Z435" s="22"/>
      <c r="AA435" s="22">
        <f t="shared" si="179"/>
        <v>10963809</v>
      </c>
    </row>
    <row r="436" spans="1:27" ht="31.5" hidden="1">
      <c r="A436" s="24" t="s">
        <v>84</v>
      </c>
      <c r="B436" s="25" t="s">
        <v>13</v>
      </c>
      <c r="C436" s="25" t="s">
        <v>14</v>
      </c>
      <c r="D436" s="25" t="s">
        <v>41</v>
      </c>
      <c r="E436" s="25" t="s">
        <v>142</v>
      </c>
      <c r="F436" s="25" t="s">
        <v>191</v>
      </c>
      <c r="G436" s="25" t="s">
        <v>85</v>
      </c>
      <c r="H436" s="25"/>
      <c r="I436" s="25"/>
      <c r="J436" s="22"/>
      <c r="K436" s="22">
        <f>K437+K442</f>
        <v>9820543.4000000004</v>
      </c>
      <c r="L436" s="14">
        <f t="shared" si="164"/>
        <v>9820543.4000000004</v>
      </c>
      <c r="M436" s="22">
        <f t="shared" ref="M436:AA436" si="180">M437+M442</f>
        <v>0</v>
      </c>
      <c r="N436" s="22">
        <f t="shared" si="180"/>
        <v>0</v>
      </c>
      <c r="O436" s="22">
        <f t="shared" si="180"/>
        <v>2855924.4</v>
      </c>
      <c r="P436" s="22">
        <f t="shared" si="180"/>
        <v>0</v>
      </c>
      <c r="Q436" s="22">
        <f t="shared" si="180"/>
        <v>12676467.800000001</v>
      </c>
      <c r="R436" s="22">
        <f t="shared" si="180"/>
        <v>0</v>
      </c>
      <c r="S436" s="22">
        <f t="shared" si="180"/>
        <v>10899938.9</v>
      </c>
      <c r="T436" s="22">
        <f t="shared" si="156"/>
        <v>10899938.9</v>
      </c>
      <c r="U436" s="22">
        <f t="shared" si="180"/>
        <v>0</v>
      </c>
      <c r="V436" s="22"/>
      <c r="W436" s="22">
        <f t="shared" si="180"/>
        <v>10899938.9</v>
      </c>
      <c r="X436" s="22">
        <f t="shared" si="180"/>
        <v>10963809</v>
      </c>
      <c r="Y436" s="22">
        <f t="shared" si="180"/>
        <v>0</v>
      </c>
      <c r="Z436" s="22"/>
      <c r="AA436" s="22">
        <f t="shared" si="180"/>
        <v>10963809</v>
      </c>
    </row>
    <row r="437" spans="1:27" ht="94.5" hidden="1">
      <c r="A437" s="24" t="s">
        <v>86</v>
      </c>
      <c r="B437" s="25" t="s">
        <v>13</v>
      </c>
      <c r="C437" s="25" t="s">
        <v>14</v>
      </c>
      <c r="D437" s="25" t="s">
        <v>41</v>
      </c>
      <c r="E437" s="25" t="s">
        <v>142</v>
      </c>
      <c r="F437" s="25" t="s">
        <v>191</v>
      </c>
      <c r="G437" s="25" t="s">
        <v>87</v>
      </c>
      <c r="H437" s="25"/>
      <c r="I437" s="25"/>
      <c r="J437" s="22">
        <v>0</v>
      </c>
      <c r="K437" s="22">
        <f>K438</f>
        <v>9714743.4000000004</v>
      </c>
      <c r="L437" s="14">
        <f t="shared" si="164"/>
        <v>9714743.4000000004</v>
      </c>
      <c r="M437" s="22">
        <f t="shared" ref="M437:AA439" si="181">M438</f>
        <v>0</v>
      </c>
      <c r="N437" s="22">
        <f t="shared" si="181"/>
        <v>0</v>
      </c>
      <c r="O437" s="22">
        <f t="shared" si="181"/>
        <v>752500</v>
      </c>
      <c r="P437" s="22">
        <f t="shared" si="181"/>
        <v>0</v>
      </c>
      <c r="Q437" s="22">
        <f t="shared" si="181"/>
        <v>10467243.4</v>
      </c>
      <c r="R437" s="22">
        <f t="shared" si="181"/>
        <v>0</v>
      </c>
      <c r="S437" s="22">
        <f t="shared" si="181"/>
        <v>10794138.9</v>
      </c>
      <c r="T437" s="22">
        <f t="shared" si="156"/>
        <v>10794138.9</v>
      </c>
      <c r="U437" s="22">
        <f t="shared" si="181"/>
        <v>0</v>
      </c>
      <c r="V437" s="22"/>
      <c r="W437" s="22">
        <f t="shared" si="181"/>
        <v>10794138.9</v>
      </c>
      <c r="X437" s="22">
        <f t="shared" si="181"/>
        <v>10858009</v>
      </c>
      <c r="Y437" s="22">
        <f t="shared" si="181"/>
        <v>0</v>
      </c>
      <c r="Z437" s="22"/>
      <c r="AA437" s="22">
        <f t="shared" si="181"/>
        <v>10858009</v>
      </c>
    </row>
    <row r="438" spans="1:27" ht="15.75" hidden="1">
      <c r="A438" s="24" t="s">
        <v>29</v>
      </c>
      <c r="B438" s="25" t="s">
        <v>13</v>
      </c>
      <c r="C438" s="25" t="s">
        <v>14</v>
      </c>
      <c r="D438" s="25" t="s">
        <v>41</v>
      </c>
      <c r="E438" s="25" t="s">
        <v>142</v>
      </c>
      <c r="F438" s="25" t="s">
        <v>191</v>
      </c>
      <c r="G438" s="25" t="s">
        <v>87</v>
      </c>
      <c r="H438" s="25"/>
      <c r="I438" s="25" t="s">
        <v>31</v>
      </c>
      <c r="J438" s="22">
        <v>0</v>
      </c>
      <c r="K438" s="22">
        <f>K439</f>
        <v>9714743.4000000004</v>
      </c>
      <c r="L438" s="14">
        <f t="shared" si="164"/>
        <v>9714743.4000000004</v>
      </c>
      <c r="M438" s="22">
        <f t="shared" si="181"/>
        <v>0</v>
      </c>
      <c r="N438" s="22">
        <f t="shared" si="181"/>
        <v>0</v>
      </c>
      <c r="O438" s="22">
        <f t="shared" si="181"/>
        <v>752500</v>
      </c>
      <c r="P438" s="22">
        <f t="shared" si="181"/>
        <v>0</v>
      </c>
      <c r="Q438" s="22">
        <f t="shared" si="181"/>
        <v>10467243.4</v>
      </c>
      <c r="R438" s="22">
        <f t="shared" si="181"/>
        <v>0</v>
      </c>
      <c r="S438" s="22">
        <f t="shared" si="181"/>
        <v>10794138.9</v>
      </c>
      <c r="T438" s="22">
        <f t="shared" si="156"/>
        <v>10794138.9</v>
      </c>
      <c r="U438" s="22">
        <f t="shared" si="181"/>
        <v>0</v>
      </c>
      <c r="V438" s="22"/>
      <c r="W438" s="22">
        <f t="shared" si="181"/>
        <v>10794138.9</v>
      </c>
      <c r="X438" s="22">
        <f t="shared" si="181"/>
        <v>10858009</v>
      </c>
      <c r="Y438" s="22">
        <f t="shared" si="181"/>
        <v>0</v>
      </c>
      <c r="Z438" s="22"/>
      <c r="AA438" s="22">
        <f t="shared" si="181"/>
        <v>10858009</v>
      </c>
    </row>
    <row r="439" spans="1:27" ht="31.5" hidden="1">
      <c r="A439" s="24" t="s">
        <v>88</v>
      </c>
      <c r="B439" s="25" t="s">
        <v>13</v>
      </c>
      <c r="C439" s="25" t="s">
        <v>14</v>
      </c>
      <c r="D439" s="25" t="s">
        <v>41</v>
      </c>
      <c r="E439" s="25" t="s">
        <v>142</v>
      </c>
      <c r="F439" s="25" t="s">
        <v>191</v>
      </c>
      <c r="G439" s="25" t="s">
        <v>87</v>
      </c>
      <c r="H439" s="25"/>
      <c r="I439" s="25" t="s">
        <v>48</v>
      </c>
      <c r="J439" s="22">
        <v>0</v>
      </c>
      <c r="K439" s="22">
        <f>K440</f>
        <v>9714743.4000000004</v>
      </c>
      <c r="L439" s="14">
        <f t="shared" si="164"/>
        <v>9714743.4000000004</v>
      </c>
      <c r="M439" s="22">
        <f t="shared" si="181"/>
        <v>0</v>
      </c>
      <c r="N439" s="22">
        <f t="shared" si="181"/>
        <v>0</v>
      </c>
      <c r="O439" s="22">
        <f t="shared" si="181"/>
        <v>752500</v>
      </c>
      <c r="P439" s="22">
        <f t="shared" si="181"/>
        <v>0</v>
      </c>
      <c r="Q439" s="22">
        <f t="shared" si="181"/>
        <v>10467243.4</v>
      </c>
      <c r="R439" s="22">
        <f t="shared" si="181"/>
        <v>0</v>
      </c>
      <c r="S439" s="22">
        <f t="shared" si="181"/>
        <v>10794138.9</v>
      </c>
      <c r="T439" s="22">
        <f t="shared" si="156"/>
        <v>10794138.9</v>
      </c>
      <c r="U439" s="22">
        <f t="shared" si="181"/>
        <v>0</v>
      </c>
      <c r="V439" s="22"/>
      <c r="W439" s="22">
        <f t="shared" si="181"/>
        <v>10794138.9</v>
      </c>
      <c r="X439" s="22">
        <f t="shared" si="181"/>
        <v>10858009</v>
      </c>
      <c r="Y439" s="22">
        <f t="shared" si="181"/>
        <v>0</v>
      </c>
      <c r="Z439" s="22"/>
      <c r="AA439" s="22">
        <f t="shared" si="181"/>
        <v>10858009</v>
      </c>
    </row>
    <row r="440" spans="1:27" ht="47.25" hidden="1">
      <c r="A440" s="24" t="s">
        <v>89</v>
      </c>
      <c r="B440" s="25" t="s">
        <v>13</v>
      </c>
      <c r="C440" s="25" t="s">
        <v>14</v>
      </c>
      <c r="D440" s="25" t="s">
        <v>41</v>
      </c>
      <c r="E440" s="25" t="s">
        <v>142</v>
      </c>
      <c r="F440" s="25" t="s">
        <v>191</v>
      </c>
      <c r="G440" s="25" t="s">
        <v>87</v>
      </c>
      <c r="H440" s="25"/>
      <c r="I440" s="25" t="s">
        <v>50</v>
      </c>
      <c r="J440" s="22">
        <v>0</v>
      </c>
      <c r="K440" s="22">
        <f>9577658.4+137085</f>
        <v>9714743.4000000004</v>
      </c>
      <c r="L440" s="14">
        <f t="shared" si="164"/>
        <v>9714743.4000000004</v>
      </c>
      <c r="M440" s="22"/>
      <c r="N440" s="22"/>
      <c r="O440" s="22">
        <v>752500</v>
      </c>
      <c r="P440" s="22"/>
      <c r="Q440" s="22">
        <f>K440+N440+O440</f>
        <v>10467243.4</v>
      </c>
      <c r="R440" s="19">
        <v>0</v>
      </c>
      <c r="S440" s="22">
        <f>10694278.9+99860</f>
        <v>10794138.9</v>
      </c>
      <c r="T440" s="22">
        <f t="shared" si="156"/>
        <v>10794138.9</v>
      </c>
      <c r="U440" s="22"/>
      <c r="V440" s="22"/>
      <c r="W440" s="22">
        <f t="shared" si="160"/>
        <v>10794138.9</v>
      </c>
      <c r="X440" s="22">
        <f>10757149+100860</f>
        <v>10858009</v>
      </c>
      <c r="Y440" s="22"/>
      <c r="Z440" s="22"/>
      <c r="AA440" s="19">
        <f t="shared" si="161"/>
        <v>10858009</v>
      </c>
    </row>
    <row r="441" spans="1:27" ht="15.75" hidden="1">
      <c r="A441" s="24" t="s">
        <v>36</v>
      </c>
      <c r="B441" s="25" t="s">
        <v>13</v>
      </c>
      <c r="C441" s="25" t="s">
        <v>14</v>
      </c>
      <c r="D441" s="25" t="s">
        <v>41</v>
      </c>
      <c r="E441" s="25" t="s">
        <v>142</v>
      </c>
      <c r="F441" s="25" t="s">
        <v>191</v>
      </c>
      <c r="G441" s="25" t="s">
        <v>87</v>
      </c>
      <c r="H441" s="25"/>
      <c r="I441" s="25" t="s">
        <v>37</v>
      </c>
      <c r="J441" s="22"/>
      <c r="K441" s="22">
        <f>K438</f>
        <v>9714743.4000000004</v>
      </c>
      <c r="L441" s="14">
        <f t="shared" si="164"/>
        <v>9714743.4000000004</v>
      </c>
      <c r="M441" s="22">
        <f t="shared" ref="M441:AA441" si="182">M438</f>
        <v>0</v>
      </c>
      <c r="N441" s="22">
        <f t="shared" si="182"/>
        <v>0</v>
      </c>
      <c r="O441" s="22">
        <f t="shared" si="182"/>
        <v>752500</v>
      </c>
      <c r="P441" s="22">
        <f t="shared" si="182"/>
        <v>0</v>
      </c>
      <c r="Q441" s="22">
        <f t="shared" si="182"/>
        <v>10467243.4</v>
      </c>
      <c r="R441" s="22">
        <f t="shared" si="182"/>
        <v>0</v>
      </c>
      <c r="S441" s="22">
        <f t="shared" si="182"/>
        <v>10794138.9</v>
      </c>
      <c r="T441" s="22">
        <f t="shared" si="156"/>
        <v>10794138.9</v>
      </c>
      <c r="U441" s="22">
        <f t="shared" si="182"/>
        <v>0</v>
      </c>
      <c r="V441" s="22"/>
      <c r="W441" s="22">
        <f t="shared" si="182"/>
        <v>10794138.9</v>
      </c>
      <c r="X441" s="22">
        <f t="shared" si="182"/>
        <v>10858009</v>
      </c>
      <c r="Y441" s="22">
        <f t="shared" si="182"/>
        <v>0</v>
      </c>
      <c r="Z441" s="22"/>
      <c r="AA441" s="22">
        <f t="shared" si="182"/>
        <v>10858009</v>
      </c>
    </row>
    <row r="442" spans="1:27" ht="31.5" hidden="1">
      <c r="A442" s="24" t="s">
        <v>90</v>
      </c>
      <c r="B442" s="25" t="s">
        <v>13</v>
      </c>
      <c r="C442" s="25" t="s">
        <v>14</v>
      </c>
      <c r="D442" s="25" t="s">
        <v>41</v>
      </c>
      <c r="E442" s="25" t="s">
        <v>142</v>
      </c>
      <c r="F442" s="25" t="s">
        <v>191</v>
      </c>
      <c r="G442" s="25" t="s">
        <v>91</v>
      </c>
      <c r="H442" s="25"/>
      <c r="I442" s="25"/>
      <c r="J442" s="22"/>
      <c r="K442" s="22">
        <f t="shared" ref="K442:Q442" si="183">K446</f>
        <v>105800</v>
      </c>
      <c r="L442" s="14">
        <f t="shared" si="164"/>
        <v>105800</v>
      </c>
      <c r="M442" s="22">
        <f t="shared" si="183"/>
        <v>0</v>
      </c>
      <c r="N442" s="22">
        <f t="shared" si="183"/>
        <v>0</v>
      </c>
      <c r="O442" s="22">
        <f t="shared" si="183"/>
        <v>2103424.4</v>
      </c>
      <c r="P442" s="22">
        <f t="shared" si="183"/>
        <v>0</v>
      </c>
      <c r="Q442" s="22">
        <f t="shared" si="183"/>
        <v>2209224.4</v>
      </c>
      <c r="R442" s="19"/>
      <c r="S442" s="22">
        <f>S446</f>
        <v>105800</v>
      </c>
      <c r="T442" s="22">
        <f t="shared" si="156"/>
        <v>105800</v>
      </c>
      <c r="U442" s="22">
        <f>U446</f>
        <v>0</v>
      </c>
      <c r="V442" s="22"/>
      <c r="W442" s="22">
        <f t="shared" si="160"/>
        <v>105800</v>
      </c>
      <c r="X442" s="22">
        <f>X446</f>
        <v>105800</v>
      </c>
      <c r="Y442" s="22">
        <f>Y446</f>
        <v>0</v>
      </c>
      <c r="Z442" s="22"/>
      <c r="AA442" s="19">
        <f t="shared" si="161"/>
        <v>105800</v>
      </c>
    </row>
    <row r="443" spans="1:27" ht="15.75" hidden="1">
      <c r="A443" s="24" t="s">
        <v>29</v>
      </c>
      <c r="B443" s="25" t="s">
        <v>13</v>
      </c>
      <c r="C443" s="25" t="s">
        <v>14</v>
      </c>
      <c r="D443" s="25" t="s">
        <v>41</v>
      </c>
      <c r="E443" s="25" t="s">
        <v>142</v>
      </c>
      <c r="F443" s="25" t="s">
        <v>191</v>
      </c>
      <c r="G443" s="25" t="s">
        <v>91</v>
      </c>
      <c r="H443" s="25"/>
      <c r="I443" s="25" t="s">
        <v>31</v>
      </c>
      <c r="J443" s="22"/>
      <c r="K443" s="22">
        <f t="shared" ref="K443:U444" si="184">K444</f>
        <v>105800</v>
      </c>
      <c r="L443" s="14">
        <f t="shared" si="164"/>
        <v>105800</v>
      </c>
      <c r="M443" s="22">
        <f t="shared" si="184"/>
        <v>0</v>
      </c>
      <c r="N443" s="22">
        <f t="shared" si="184"/>
        <v>0</v>
      </c>
      <c r="O443" s="22">
        <f t="shared" si="184"/>
        <v>2103424.4</v>
      </c>
      <c r="P443" s="22">
        <f t="shared" si="184"/>
        <v>0</v>
      </c>
      <c r="Q443" s="22">
        <f t="shared" si="184"/>
        <v>2209224.4</v>
      </c>
      <c r="R443" s="19"/>
      <c r="S443" s="22">
        <f t="shared" si="184"/>
        <v>105800</v>
      </c>
      <c r="T443" s="22">
        <f t="shared" si="156"/>
        <v>105800</v>
      </c>
      <c r="U443" s="22">
        <f t="shared" si="184"/>
        <v>0</v>
      </c>
      <c r="V443" s="22"/>
      <c r="W443" s="22">
        <f t="shared" si="160"/>
        <v>105800</v>
      </c>
      <c r="X443" s="22">
        <f>X444</f>
        <v>105800</v>
      </c>
      <c r="Y443" s="22">
        <f>Y444</f>
        <v>0</v>
      </c>
      <c r="Z443" s="22"/>
      <c r="AA443" s="19">
        <f t="shared" si="161"/>
        <v>105800</v>
      </c>
    </row>
    <row r="444" spans="1:27" ht="31.5" hidden="1">
      <c r="A444" s="24" t="s">
        <v>88</v>
      </c>
      <c r="B444" s="25" t="s">
        <v>13</v>
      </c>
      <c r="C444" s="25" t="s">
        <v>14</v>
      </c>
      <c r="D444" s="25" t="s">
        <v>41</v>
      </c>
      <c r="E444" s="25" t="s">
        <v>142</v>
      </c>
      <c r="F444" s="25" t="s">
        <v>191</v>
      </c>
      <c r="G444" s="25" t="s">
        <v>91</v>
      </c>
      <c r="H444" s="25"/>
      <c r="I444" s="25" t="s">
        <v>48</v>
      </c>
      <c r="J444" s="22"/>
      <c r="K444" s="22">
        <f t="shared" si="184"/>
        <v>105800</v>
      </c>
      <c r="L444" s="14">
        <f t="shared" si="164"/>
        <v>105800</v>
      </c>
      <c r="M444" s="22">
        <f t="shared" si="184"/>
        <v>0</v>
      </c>
      <c r="N444" s="22">
        <f t="shared" si="184"/>
        <v>0</v>
      </c>
      <c r="O444" s="22">
        <f t="shared" si="184"/>
        <v>2103424.4</v>
      </c>
      <c r="P444" s="22">
        <f t="shared" si="184"/>
        <v>0</v>
      </c>
      <c r="Q444" s="22">
        <f t="shared" si="184"/>
        <v>2209224.4</v>
      </c>
      <c r="R444" s="19"/>
      <c r="S444" s="22">
        <f t="shared" si="184"/>
        <v>105800</v>
      </c>
      <c r="T444" s="22">
        <f t="shared" si="156"/>
        <v>105800</v>
      </c>
      <c r="U444" s="22">
        <f t="shared" si="184"/>
        <v>0</v>
      </c>
      <c r="V444" s="22"/>
      <c r="W444" s="22">
        <f t="shared" si="160"/>
        <v>105800</v>
      </c>
      <c r="X444" s="22">
        <f>X445</f>
        <v>105800</v>
      </c>
      <c r="Y444" s="22">
        <f>Y445</f>
        <v>0</v>
      </c>
      <c r="Z444" s="22"/>
      <c r="AA444" s="19">
        <f t="shared" si="161"/>
        <v>105800</v>
      </c>
    </row>
    <row r="445" spans="1:27" ht="47.25" hidden="1">
      <c r="A445" s="24" t="s">
        <v>89</v>
      </c>
      <c r="B445" s="25" t="s">
        <v>13</v>
      </c>
      <c r="C445" s="25" t="s">
        <v>14</v>
      </c>
      <c r="D445" s="25" t="s">
        <v>41</v>
      </c>
      <c r="E445" s="25" t="s">
        <v>142</v>
      </c>
      <c r="F445" s="25" t="s">
        <v>191</v>
      </c>
      <c r="G445" s="25" t="s">
        <v>91</v>
      </c>
      <c r="H445" s="25"/>
      <c r="I445" s="25" t="s">
        <v>50</v>
      </c>
      <c r="J445" s="22"/>
      <c r="K445" s="22">
        <v>105800</v>
      </c>
      <c r="L445" s="14">
        <f t="shared" si="164"/>
        <v>105800</v>
      </c>
      <c r="M445" s="22"/>
      <c r="N445" s="22"/>
      <c r="O445" s="22">
        <v>2103424.4</v>
      </c>
      <c r="P445" s="22"/>
      <c r="Q445" s="22">
        <f>K445+N445+O445</f>
        <v>2209224.4</v>
      </c>
      <c r="R445" s="19"/>
      <c r="S445" s="22">
        <v>105800</v>
      </c>
      <c r="T445" s="22">
        <f t="shared" si="156"/>
        <v>105800</v>
      </c>
      <c r="U445" s="22"/>
      <c r="V445" s="22"/>
      <c r="W445" s="22">
        <f t="shared" si="160"/>
        <v>105800</v>
      </c>
      <c r="X445" s="22">
        <v>105800</v>
      </c>
      <c r="Y445" s="22"/>
      <c r="Z445" s="22"/>
      <c r="AA445" s="19">
        <f t="shared" si="161"/>
        <v>105800</v>
      </c>
    </row>
    <row r="446" spans="1:27" ht="15.75" hidden="1">
      <c r="A446" s="24" t="s">
        <v>36</v>
      </c>
      <c r="B446" s="25" t="s">
        <v>13</v>
      </c>
      <c r="C446" s="25" t="s">
        <v>14</v>
      </c>
      <c r="D446" s="25" t="s">
        <v>41</v>
      </c>
      <c r="E446" s="25" t="s">
        <v>142</v>
      </c>
      <c r="F446" s="25" t="s">
        <v>191</v>
      </c>
      <c r="G446" s="25" t="s">
        <v>91</v>
      </c>
      <c r="H446" s="25"/>
      <c r="I446" s="25" t="s">
        <v>37</v>
      </c>
      <c r="J446" s="22"/>
      <c r="K446" s="22">
        <f t="shared" ref="K446:Q446" si="185">K443</f>
        <v>105800</v>
      </c>
      <c r="L446" s="14">
        <f t="shared" si="164"/>
        <v>105800</v>
      </c>
      <c r="M446" s="22">
        <f t="shared" si="185"/>
        <v>0</v>
      </c>
      <c r="N446" s="22">
        <f t="shared" si="185"/>
        <v>0</v>
      </c>
      <c r="O446" s="22">
        <f t="shared" si="185"/>
        <v>2103424.4</v>
      </c>
      <c r="P446" s="22">
        <f t="shared" si="185"/>
        <v>0</v>
      </c>
      <c r="Q446" s="22">
        <f t="shared" si="185"/>
        <v>2209224.4</v>
      </c>
      <c r="R446" s="19"/>
      <c r="S446" s="22">
        <f>S443</f>
        <v>105800</v>
      </c>
      <c r="T446" s="22">
        <f t="shared" si="156"/>
        <v>105800</v>
      </c>
      <c r="U446" s="22">
        <f>U443</f>
        <v>0</v>
      </c>
      <c r="V446" s="22"/>
      <c r="W446" s="22">
        <f t="shared" si="160"/>
        <v>105800</v>
      </c>
      <c r="X446" s="22">
        <f>X443</f>
        <v>105800</v>
      </c>
      <c r="Y446" s="22">
        <f>Y443</f>
        <v>0</v>
      </c>
      <c r="Z446" s="22"/>
      <c r="AA446" s="19">
        <f t="shared" si="161"/>
        <v>105800</v>
      </c>
    </row>
    <row r="447" spans="1:27" s="15" customFormat="1" ht="31.5" hidden="1">
      <c r="A447" s="24" t="s">
        <v>236</v>
      </c>
      <c r="B447" s="25" t="s">
        <v>13</v>
      </c>
      <c r="C447" s="25" t="s">
        <v>14</v>
      </c>
      <c r="D447" s="25" t="s">
        <v>41</v>
      </c>
      <c r="E447" s="25" t="s">
        <v>142</v>
      </c>
      <c r="F447" s="25" t="s">
        <v>237</v>
      </c>
      <c r="G447" s="25"/>
      <c r="H447" s="25"/>
      <c r="I447" s="25"/>
      <c r="J447" s="22">
        <v>1152000</v>
      </c>
      <c r="K447" s="22">
        <f>K448</f>
        <v>1152000</v>
      </c>
      <c r="L447" s="14">
        <f t="shared" si="164"/>
        <v>0</v>
      </c>
      <c r="M447" s="22">
        <f t="shared" ref="M447:N451" si="186">M448</f>
        <v>0</v>
      </c>
      <c r="N447" s="22">
        <f t="shared" si="186"/>
        <v>0</v>
      </c>
      <c r="O447" s="22"/>
      <c r="P447" s="22">
        <f>P448</f>
        <v>0</v>
      </c>
      <c r="Q447" s="22">
        <f t="shared" si="159"/>
        <v>1152000</v>
      </c>
      <c r="R447" s="19">
        <v>1152000</v>
      </c>
      <c r="S447" s="22">
        <f>S448</f>
        <v>1152000</v>
      </c>
      <c r="T447" s="22">
        <f t="shared" si="156"/>
        <v>0</v>
      </c>
      <c r="U447" s="22">
        <f>U448</f>
        <v>0</v>
      </c>
      <c r="V447" s="22"/>
      <c r="W447" s="22">
        <f t="shared" si="160"/>
        <v>1152000</v>
      </c>
      <c r="X447" s="22">
        <f t="shared" ref="X447:Y451" si="187">X448</f>
        <v>1152000</v>
      </c>
      <c r="Y447" s="22">
        <f t="shared" si="187"/>
        <v>0</v>
      </c>
      <c r="Z447" s="22"/>
      <c r="AA447" s="19">
        <f t="shared" si="161"/>
        <v>1152000</v>
      </c>
    </row>
    <row r="448" spans="1:27" ht="220.5" hidden="1">
      <c r="A448" s="24" t="s">
        <v>238</v>
      </c>
      <c r="B448" s="25" t="s">
        <v>13</v>
      </c>
      <c r="C448" s="25" t="s">
        <v>14</v>
      </c>
      <c r="D448" s="25" t="s">
        <v>41</v>
      </c>
      <c r="E448" s="25" t="s">
        <v>142</v>
      </c>
      <c r="F448" s="25" t="s">
        <v>239</v>
      </c>
      <c r="G448" s="25"/>
      <c r="H448" s="25"/>
      <c r="I448" s="25"/>
      <c r="J448" s="22">
        <v>1152000</v>
      </c>
      <c r="K448" s="22">
        <f>K450</f>
        <v>1152000</v>
      </c>
      <c r="L448" s="14">
        <f t="shared" si="164"/>
        <v>0</v>
      </c>
      <c r="M448" s="22">
        <f>M450</f>
        <v>0</v>
      </c>
      <c r="N448" s="22">
        <f>N450</f>
        <v>0</v>
      </c>
      <c r="O448" s="22"/>
      <c r="P448" s="22">
        <f>P450</f>
        <v>0</v>
      </c>
      <c r="Q448" s="22">
        <f t="shared" si="159"/>
        <v>1152000</v>
      </c>
      <c r="R448" s="19">
        <v>1152000</v>
      </c>
      <c r="S448" s="22">
        <f>S450</f>
        <v>1152000</v>
      </c>
      <c r="T448" s="22">
        <f t="shared" si="156"/>
        <v>0</v>
      </c>
      <c r="U448" s="22">
        <f>U450</f>
        <v>0</v>
      </c>
      <c r="V448" s="22"/>
      <c r="W448" s="22">
        <f t="shared" si="160"/>
        <v>1152000</v>
      </c>
      <c r="X448" s="22">
        <f>X450</f>
        <v>1152000</v>
      </c>
      <c r="Y448" s="22">
        <f>Y450</f>
        <v>0</v>
      </c>
      <c r="Z448" s="22"/>
      <c r="AA448" s="19">
        <f t="shared" si="161"/>
        <v>1152000</v>
      </c>
    </row>
    <row r="449" spans="1:27" ht="110.25">
      <c r="A449" s="24" t="s">
        <v>325</v>
      </c>
      <c r="B449" s="25" t="s">
        <v>13</v>
      </c>
      <c r="C449" s="25" t="s">
        <v>14</v>
      </c>
      <c r="D449" s="25" t="s">
        <v>41</v>
      </c>
      <c r="E449" s="25" t="s">
        <v>142</v>
      </c>
      <c r="F449" s="25" t="s">
        <v>349</v>
      </c>
      <c r="G449" s="25"/>
      <c r="H449" s="25"/>
      <c r="I449" s="25"/>
      <c r="J449" s="22"/>
      <c r="K449" s="22"/>
      <c r="L449" s="14"/>
      <c r="M449" s="22"/>
      <c r="N449" s="22"/>
      <c r="O449" s="22"/>
      <c r="P449" s="22"/>
      <c r="Q449" s="22">
        <v>212660</v>
      </c>
      <c r="R449" s="22">
        <v>212660</v>
      </c>
      <c r="S449" s="22">
        <v>212660</v>
      </c>
      <c r="T449" s="22">
        <v>212660</v>
      </c>
      <c r="U449" s="22">
        <v>212660</v>
      </c>
      <c r="V449" s="22">
        <v>212660</v>
      </c>
      <c r="W449" s="22">
        <v>212660</v>
      </c>
      <c r="X449" s="22">
        <v>212660</v>
      </c>
      <c r="Y449" s="22">
        <v>212660</v>
      </c>
      <c r="Z449" s="22">
        <v>212660</v>
      </c>
      <c r="AA449" s="22">
        <v>212660</v>
      </c>
    </row>
    <row r="450" spans="1:27" ht="189">
      <c r="A450" s="24" t="s">
        <v>240</v>
      </c>
      <c r="B450" s="25" t="s">
        <v>13</v>
      </c>
      <c r="C450" s="25" t="s">
        <v>14</v>
      </c>
      <c r="D450" s="25" t="s">
        <v>41</v>
      </c>
      <c r="E450" s="25" t="s">
        <v>142</v>
      </c>
      <c r="F450" s="25" t="s">
        <v>339</v>
      </c>
      <c r="G450" s="25"/>
      <c r="H450" s="25"/>
      <c r="I450" s="25"/>
      <c r="J450" s="22">
        <v>1152000</v>
      </c>
      <c r="K450" s="22">
        <f>K451</f>
        <v>1152000</v>
      </c>
      <c r="L450" s="14">
        <f t="shared" si="164"/>
        <v>0</v>
      </c>
      <c r="M450" s="22">
        <f t="shared" si="186"/>
        <v>0</v>
      </c>
      <c r="N450" s="22">
        <f t="shared" si="186"/>
        <v>0</v>
      </c>
      <c r="O450" s="22"/>
      <c r="P450" s="22">
        <f>P451</f>
        <v>0</v>
      </c>
      <c r="Q450" s="22">
        <f t="shared" si="159"/>
        <v>1152000</v>
      </c>
      <c r="R450" s="19">
        <v>1152000</v>
      </c>
      <c r="S450" s="22">
        <f>S451</f>
        <v>1152000</v>
      </c>
      <c r="T450" s="22">
        <f t="shared" si="156"/>
        <v>0</v>
      </c>
      <c r="U450" s="22">
        <f>U451</f>
        <v>0</v>
      </c>
      <c r="V450" s="22"/>
      <c r="W450" s="22">
        <f t="shared" si="160"/>
        <v>1152000</v>
      </c>
      <c r="X450" s="22">
        <f t="shared" si="187"/>
        <v>1152000</v>
      </c>
      <c r="Y450" s="22">
        <f t="shared" si="187"/>
        <v>0</v>
      </c>
      <c r="Z450" s="22"/>
      <c r="AA450" s="19">
        <f t="shared" si="161"/>
        <v>1152000</v>
      </c>
    </row>
    <row r="451" spans="1:27" ht="31.5" hidden="1">
      <c r="A451" s="24" t="s">
        <v>242</v>
      </c>
      <c r="B451" s="25" t="s">
        <v>13</v>
      </c>
      <c r="C451" s="25" t="s">
        <v>14</v>
      </c>
      <c r="D451" s="25" t="s">
        <v>41</v>
      </c>
      <c r="E451" s="25" t="s">
        <v>142</v>
      </c>
      <c r="F451" s="25" t="s">
        <v>241</v>
      </c>
      <c r="G451" s="25" t="s">
        <v>118</v>
      </c>
      <c r="H451" s="25"/>
      <c r="I451" s="25"/>
      <c r="J451" s="22">
        <v>1152000</v>
      </c>
      <c r="K451" s="22">
        <f>K452</f>
        <v>1152000</v>
      </c>
      <c r="L451" s="14">
        <f t="shared" si="164"/>
        <v>0</v>
      </c>
      <c r="M451" s="22">
        <f t="shared" si="186"/>
        <v>0</v>
      </c>
      <c r="N451" s="22">
        <f t="shared" si="186"/>
        <v>0</v>
      </c>
      <c r="O451" s="22"/>
      <c r="P451" s="22">
        <f>P452</f>
        <v>0</v>
      </c>
      <c r="Q451" s="22">
        <f t="shared" si="159"/>
        <v>1152000</v>
      </c>
      <c r="R451" s="19">
        <v>1152000</v>
      </c>
      <c r="S451" s="22">
        <f>S452</f>
        <v>1152000</v>
      </c>
      <c r="T451" s="22">
        <f t="shared" si="156"/>
        <v>0</v>
      </c>
      <c r="U451" s="22">
        <f>U452</f>
        <v>0</v>
      </c>
      <c r="V451" s="22"/>
      <c r="W451" s="22">
        <f t="shared" si="160"/>
        <v>1152000</v>
      </c>
      <c r="X451" s="22">
        <f t="shared" si="187"/>
        <v>1152000</v>
      </c>
      <c r="Y451" s="22">
        <f t="shared" si="187"/>
        <v>0</v>
      </c>
      <c r="Z451" s="22"/>
      <c r="AA451" s="19">
        <f t="shared" si="161"/>
        <v>1152000</v>
      </c>
    </row>
    <row r="452" spans="1:27" ht="47.25" hidden="1">
      <c r="A452" s="24" t="s">
        <v>243</v>
      </c>
      <c r="B452" s="25" t="s">
        <v>13</v>
      </c>
      <c r="C452" s="25" t="s">
        <v>14</v>
      </c>
      <c r="D452" s="25" t="s">
        <v>41</v>
      </c>
      <c r="E452" s="25" t="s">
        <v>142</v>
      </c>
      <c r="F452" s="25" t="s">
        <v>241</v>
      </c>
      <c r="G452" s="25" t="s">
        <v>244</v>
      </c>
      <c r="H452" s="25"/>
      <c r="I452" s="25"/>
      <c r="J452" s="22">
        <v>1152000</v>
      </c>
      <c r="K452" s="22">
        <f>K455</f>
        <v>1152000</v>
      </c>
      <c r="L452" s="14">
        <f t="shared" si="164"/>
        <v>0</v>
      </c>
      <c r="M452" s="22">
        <f>M455</f>
        <v>0</v>
      </c>
      <c r="N452" s="22">
        <f>N455</f>
        <v>0</v>
      </c>
      <c r="O452" s="22"/>
      <c r="P452" s="22">
        <f>P455</f>
        <v>0</v>
      </c>
      <c r="Q452" s="22">
        <f t="shared" si="159"/>
        <v>1152000</v>
      </c>
      <c r="R452" s="19">
        <v>1152000</v>
      </c>
      <c r="S452" s="22">
        <f>S455</f>
        <v>1152000</v>
      </c>
      <c r="T452" s="22">
        <f t="shared" si="156"/>
        <v>0</v>
      </c>
      <c r="U452" s="22">
        <f>U455</f>
        <v>0</v>
      </c>
      <c r="V452" s="22"/>
      <c r="W452" s="22">
        <f t="shared" si="160"/>
        <v>1152000</v>
      </c>
      <c r="X452" s="22">
        <f>X455</f>
        <v>1152000</v>
      </c>
      <c r="Y452" s="22">
        <f>Y455</f>
        <v>0</v>
      </c>
      <c r="Z452" s="22"/>
      <c r="AA452" s="19">
        <f t="shared" si="161"/>
        <v>1152000</v>
      </c>
    </row>
    <row r="453" spans="1:27" ht="15.75" hidden="1">
      <c r="A453" s="24" t="s">
        <v>29</v>
      </c>
      <c r="B453" s="25" t="s">
        <v>13</v>
      </c>
      <c r="C453" s="25" t="s">
        <v>14</v>
      </c>
      <c r="D453" s="25" t="s">
        <v>41</v>
      </c>
      <c r="E453" s="25" t="s">
        <v>142</v>
      </c>
      <c r="F453" s="25" t="s">
        <v>241</v>
      </c>
      <c r="G453" s="25" t="s">
        <v>244</v>
      </c>
      <c r="H453" s="25" t="s">
        <v>245</v>
      </c>
      <c r="I453" s="25" t="s">
        <v>31</v>
      </c>
      <c r="J453" s="22">
        <v>1152000</v>
      </c>
      <c r="K453" s="22">
        <f>K454</f>
        <v>1152000</v>
      </c>
      <c r="L453" s="14">
        <f t="shared" si="164"/>
        <v>0</v>
      </c>
      <c r="M453" s="22">
        <f>M454</f>
        <v>0</v>
      </c>
      <c r="N453" s="22">
        <f>N454</f>
        <v>0</v>
      </c>
      <c r="O453" s="22"/>
      <c r="P453" s="22">
        <f>P454</f>
        <v>0</v>
      </c>
      <c r="Q453" s="22">
        <f t="shared" si="159"/>
        <v>1152000</v>
      </c>
      <c r="R453" s="19">
        <v>1152000</v>
      </c>
      <c r="S453" s="22">
        <f>S454</f>
        <v>1152000</v>
      </c>
      <c r="T453" s="22">
        <f t="shared" si="156"/>
        <v>0</v>
      </c>
      <c r="U453" s="22">
        <f>U454</f>
        <v>0</v>
      </c>
      <c r="V453" s="22"/>
      <c r="W453" s="22">
        <f t="shared" si="160"/>
        <v>1152000</v>
      </c>
      <c r="X453" s="22">
        <f>X454</f>
        <v>1152000</v>
      </c>
      <c r="Y453" s="22">
        <f>Y454</f>
        <v>0</v>
      </c>
      <c r="Z453" s="22"/>
      <c r="AA453" s="19">
        <f t="shared" si="161"/>
        <v>1152000</v>
      </c>
    </row>
    <row r="454" spans="1:27" ht="15.75" hidden="1">
      <c r="A454" s="24" t="s">
        <v>154</v>
      </c>
      <c r="B454" s="25" t="s">
        <v>13</v>
      </c>
      <c r="C454" s="25" t="s">
        <v>14</v>
      </c>
      <c r="D454" s="25" t="s">
        <v>41</v>
      </c>
      <c r="E454" s="25" t="s">
        <v>142</v>
      </c>
      <c r="F454" s="25" t="s">
        <v>241</v>
      </c>
      <c r="G454" s="25" t="s">
        <v>244</v>
      </c>
      <c r="H454" s="25" t="s">
        <v>245</v>
      </c>
      <c r="I454" s="25" t="s">
        <v>155</v>
      </c>
      <c r="J454" s="22">
        <v>1152000</v>
      </c>
      <c r="K454" s="22">
        <v>1152000</v>
      </c>
      <c r="L454" s="14">
        <f t="shared" si="164"/>
        <v>0</v>
      </c>
      <c r="M454" s="22"/>
      <c r="N454" s="22"/>
      <c r="O454" s="22"/>
      <c r="P454" s="22"/>
      <c r="Q454" s="22">
        <f t="shared" si="159"/>
        <v>1152000</v>
      </c>
      <c r="R454" s="19">
        <v>1152000</v>
      </c>
      <c r="S454" s="22">
        <v>1152000</v>
      </c>
      <c r="T454" s="22">
        <f t="shared" si="156"/>
        <v>0</v>
      </c>
      <c r="U454" s="22"/>
      <c r="V454" s="22"/>
      <c r="W454" s="22">
        <f t="shared" si="160"/>
        <v>1152000</v>
      </c>
      <c r="X454" s="22">
        <v>1152000</v>
      </c>
      <c r="Y454" s="22"/>
      <c r="Z454" s="22"/>
      <c r="AA454" s="19">
        <f t="shared" si="161"/>
        <v>1152000</v>
      </c>
    </row>
    <row r="455" spans="1:27" ht="15.75" hidden="1">
      <c r="A455" s="24" t="s">
        <v>36</v>
      </c>
      <c r="B455" s="25" t="s">
        <v>13</v>
      </c>
      <c r="C455" s="25" t="s">
        <v>14</v>
      </c>
      <c r="D455" s="25" t="s">
        <v>41</v>
      </c>
      <c r="E455" s="25" t="s">
        <v>142</v>
      </c>
      <c r="F455" s="25" t="s">
        <v>241</v>
      </c>
      <c r="G455" s="25" t="s">
        <v>244</v>
      </c>
      <c r="H455" s="25" t="s">
        <v>245</v>
      </c>
      <c r="I455" s="25" t="s">
        <v>37</v>
      </c>
      <c r="J455" s="22">
        <v>1152000</v>
      </c>
      <c r="K455" s="22">
        <f>K453</f>
        <v>1152000</v>
      </c>
      <c r="L455" s="14">
        <f t="shared" si="164"/>
        <v>0</v>
      </c>
      <c r="M455" s="22">
        <f>M453</f>
        <v>0</v>
      </c>
      <c r="N455" s="22">
        <f>N453</f>
        <v>0</v>
      </c>
      <c r="O455" s="22"/>
      <c r="P455" s="22">
        <f>P453</f>
        <v>0</v>
      </c>
      <c r="Q455" s="22">
        <f t="shared" si="159"/>
        <v>1152000</v>
      </c>
      <c r="R455" s="19">
        <v>1152000</v>
      </c>
      <c r="S455" s="22">
        <f>S453</f>
        <v>1152000</v>
      </c>
      <c r="T455" s="22">
        <f t="shared" si="156"/>
        <v>0</v>
      </c>
      <c r="U455" s="22">
        <f>U453</f>
        <v>0</v>
      </c>
      <c r="V455" s="22"/>
      <c r="W455" s="22">
        <f t="shared" si="160"/>
        <v>1152000</v>
      </c>
      <c r="X455" s="22">
        <f>X453</f>
        <v>1152000</v>
      </c>
      <c r="Y455" s="22">
        <f>Y453</f>
        <v>0</v>
      </c>
      <c r="Z455" s="22"/>
      <c r="AA455" s="19">
        <f t="shared" si="161"/>
        <v>1152000</v>
      </c>
    </row>
    <row r="456" spans="1:27" ht="204.75">
      <c r="A456" s="24" t="s">
        <v>345</v>
      </c>
      <c r="B456" s="25" t="s">
        <v>13</v>
      </c>
      <c r="C456" s="25" t="s">
        <v>14</v>
      </c>
      <c r="D456" s="25" t="s">
        <v>41</v>
      </c>
      <c r="E456" s="25" t="s">
        <v>142</v>
      </c>
      <c r="F456" s="25" t="s">
        <v>346</v>
      </c>
      <c r="G456" s="25"/>
      <c r="H456" s="25"/>
      <c r="I456" s="25"/>
      <c r="J456" s="22">
        <v>0</v>
      </c>
      <c r="K456" s="22">
        <f>K457</f>
        <v>0</v>
      </c>
      <c r="L456" s="14">
        <f t="shared" si="164"/>
        <v>0</v>
      </c>
      <c r="M456" s="22">
        <f t="shared" ref="M456:Q457" si="188">M457</f>
        <v>0</v>
      </c>
      <c r="N456" s="22">
        <f t="shared" si="188"/>
        <v>0</v>
      </c>
      <c r="O456" s="22">
        <f t="shared" si="188"/>
        <v>4950000</v>
      </c>
      <c r="P456" s="22">
        <f t="shared" si="188"/>
        <v>0</v>
      </c>
      <c r="Q456" s="22">
        <v>29874175</v>
      </c>
      <c r="R456" s="19">
        <v>0</v>
      </c>
      <c r="S456" s="22">
        <f>S457</f>
        <v>0</v>
      </c>
      <c r="T456" s="22">
        <f t="shared" si="156"/>
        <v>0</v>
      </c>
      <c r="U456" s="22">
        <f>U457</f>
        <v>0</v>
      </c>
      <c r="V456" s="22"/>
      <c r="W456" s="22">
        <v>29888900</v>
      </c>
      <c r="X456" s="22"/>
      <c r="Y456" s="22"/>
      <c r="Z456" s="22"/>
      <c r="AA456" s="19">
        <v>27671100</v>
      </c>
    </row>
    <row r="457" spans="1:27" ht="15.75" hidden="1">
      <c r="A457" s="24" t="s">
        <v>66</v>
      </c>
      <c r="B457" s="25" t="s">
        <v>13</v>
      </c>
      <c r="C457" s="25" t="s">
        <v>14</v>
      </c>
      <c r="D457" s="25" t="s">
        <v>41</v>
      </c>
      <c r="E457" s="25" t="s">
        <v>142</v>
      </c>
      <c r="F457" s="25" t="s">
        <v>246</v>
      </c>
      <c r="G457" s="25" t="s">
        <v>67</v>
      </c>
      <c r="H457" s="25"/>
      <c r="I457" s="25"/>
      <c r="J457" s="22">
        <v>0</v>
      </c>
      <c r="K457" s="22">
        <f>K458</f>
        <v>0</v>
      </c>
      <c r="L457" s="14">
        <f t="shared" si="164"/>
        <v>0</v>
      </c>
      <c r="M457" s="22">
        <f t="shared" si="188"/>
        <v>0</v>
      </c>
      <c r="N457" s="22">
        <f t="shared" si="188"/>
        <v>0</v>
      </c>
      <c r="O457" s="22">
        <f t="shared" si="188"/>
        <v>4950000</v>
      </c>
      <c r="P457" s="22">
        <f t="shared" si="188"/>
        <v>0</v>
      </c>
      <c r="Q457" s="22">
        <f t="shared" si="188"/>
        <v>4950000</v>
      </c>
      <c r="R457" s="19">
        <v>0</v>
      </c>
      <c r="S457" s="22">
        <f>S458</f>
        <v>0</v>
      </c>
      <c r="T457" s="22">
        <f t="shared" si="156"/>
        <v>0</v>
      </c>
      <c r="U457" s="22">
        <f>U458</f>
        <v>0</v>
      </c>
      <c r="V457" s="22"/>
      <c r="W457" s="22"/>
      <c r="X457" s="22"/>
      <c r="Y457" s="22"/>
      <c r="Z457" s="22"/>
      <c r="AA457" s="19"/>
    </row>
    <row r="458" spans="1:27" ht="15.75" hidden="1">
      <c r="A458" s="24" t="s">
        <v>200</v>
      </c>
      <c r="B458" s="25" t="s">
        <v>13</v>
      </c>
      <c r="C458" s="25" t="s">
        <v>14</v>
      </c>
      <c r="D458" s="25" t="s">
        <v>41</v>
      </c>
      <c r="E458" s="25" t="s">
        <v>142</v>
      </c>
      <c r="F458" s="25" t="s">
        <v>246</v>
      </c>
      <c r="G458" s="25" t="s">
        <v>201</v>
      </c>
      <c r="H458" s="25"/>
      <c r="I458" s="25"/>
      <c r="J458" s="22">
        <v>0</v>
      </c>
      <c r="K458" s="22">
        <f>K462</f>
        <v>0</v>
      </c>
      <c r="L458" s="14">
        <f t="shared" si="164"/>
        <v>0</v>
      </c>
      <c r="M458" s="22">
        <f t="shared" ref="M458:S458" si="189">M462</f>
        <v>0</v>
      </c>
      <c r="N458" s="22">
        <f t="shared" si="189"/>
        <v>0</v>
      </c>
      <c r="O458" s="22">
        <f t="shared" si="189"/>
        <v>4950000</v>
      </c>
      <c r="P458" s="22">
        <f t="shared" si="189"/>
        <v>0</v>
      </c>
      <c r="Q458" s="22">
        <f t="shared" si="189"/>
        <v>4950000</v>
      </c>
      <c r="R458" s="22">
        <f t="shared" si="189"/>
        <v>0</v>
      </c>
      <c r="S458" s="22">
        <f t="shared" si="189"/>
        <v>0</v>
      </c>
      <c r="T458" s="22">
        <f t="shared" si="156"/>
        <v>0</v>
      </c>
      <c r="U458" s="22">
        <f>U462</f>
        <v>0</v>
      </c>
      <c r="V458" s="22"/>
      <c r="W458" s="22"/>
      <c r="X458" s="22"/>
      <c r="Y458" s="22"/>
      <c r="Z458" s="22"/>
      <c r="AA458" s="22"/>
    </row>
    <row r="459" spans="1:27" ht="15.75" hidden="1">
      <c r="A459" s="24" t="s">
        <v>29</v>
      </c>
      <c r="B459" s="25" t="s">
        <v>13</v>
      </c>
      <c r="C459" s="25" t="s">
        <v>14</v>
      </c>
      <c r="D459" s="25" t="s">
        <v>41</v>
      </c>
      <c r="E459" s="25" t="s">
        <v>142</v>
      </c>
      <c r="F459" s="25" t="s">
        <v>246</v>
      </c>
      <c r="G459" s="25" t="s">
        <v>201</v>
      </c>
      <c r="H459" s="25" t="s">
        <v>72</v>
      </c>
      <c r="I459" s="25" t="s">
        <v>31</v>
      </c>
      <c r="J459" s="22">
        <v>0</v>
      </c>
      <c r="K459" s="22">
        <f>K461</f>
        <v>0</v>
      </c>
      <c r="L459" s="14">
        <f t="shared" si="164"/>
        <v>0</v>
      </c>
      <c r="M459" s="22">
        <f>M461</f>
        <v>0</v>
      </c>
      <c r="N459" s="22">
        <f>N461</f>
        <v>0</v>
      </c>
      <c r="O459" s="22">
        <f t="shared" ref="O459:Q460" si="190">O460</f>
        <v>4950000</v>
      </c>
      <c r="P459" s="22">
        <f t="shared" si="190"/>
        <v>0</v>
      </c>
      <c r="Q459" s="22">
        <f t="shared" si="190"/>
        <v>4950000</v>
      </c>
      <c r="R459" s="19">
        <v>0</v>
      </c>
      <c r="S459" s="22">
        <f>S461</f>
        <v>0</v>
      </c>
      <c r="T459" s="22">
        <f t="shared" si="156"/>
        <v>0</v>
      </c>
      <c r="U459" s="22">
        <f>U461</f>
        <v>0</v>
      </c>
      <c r="V459" s="22"/>
      <c r="W459" s="22"/>
      <c r="X459" s="22"/>
      <c r="Y459" s="22"/>
      <c r="Z459" s="22"/>
      <c r="AA459" s="19"/>
    </row>
    <row r="460" spans="1:27" ht="31.5" hidden="1">
      <c r="A460" s="24" t="s">
        <v>32</v>
      </c>
      <c r="B460" s="25" t="s">
        <v>13</v>
      </c>
      <c r="C460" s="25" t="s">
        <v>14</v>
      </c>
      <c r="D460" s="25" t="s">
        <v>41</v>
      </c>
      <c r="E460" s="25" t="s">
        <v>142</v>
      </c>
      <c r="F460" s="25" t="s">
        <v>246</v>
      </c>
      <c r="G460" s="25" t="s">
        <v>201</v>
      </c>
      <c r="H460" s="25" t="s">
        <v>72</v>
      </c>
      <c r="I460" s="25" t="s">
        <v>33</v>
      </c>
      <c r="J460" s="22">
        <v>0</v>
      </c>
      <c r="K460" s="22">
        <f>K461</f>
        <v>0</v>
      </c>
      <c r="L460" s="14">
        <f t="shared" si="164"/>
        <v>0</v>
      </c>
      <c r="M460" s="22">
        <f>M461</f>
        <v>0</v>
      </c>
      <c r="N460" s="22">
        <f>N461</f>
        <v>0</v>
      </c>
      <c r="O460" s="22">
        <f t="shared" si="190"/>
        <v>4950000</v>
      </c>
      <c r="P460" s="22">
        <f t="shared" si="190"/>
        <v>0</v>
      </c>
      <c r="Q460" s="22">
        <f t="shared" si="190"/>
        <v>4950000</v>
      </c>
      <c r="R460" s="19">
        <v>0</v>
      </c>
      <c r="S460" s="22">
        <f>S461</f>
        <v>0</v>
      </c>
      <c r="T460" s="22">
        <f t="shared" si="156"/>
        <v>0</v>
      </c>
      <c r="U460" s="22">
        <f>U461</f>
        <v>0</v>
      </c>
      <c r="V460" s="22"/>
      <c r="W460" s="22"/>
      <c r="X460" s="22"/>
      <c r="Y460" s="22"/>
      <c r="Z460" s="22"/>
      <c r="AA460" s="19"/>
    </row>
    <row r="461" spans="1:27" ht="47.25" hidden="1">
      <c r="A461" s="24" t="s">
        <v>73</v>
      </c>
      <c r="B461" s="25" t="s">
        <v>13</v>
      </c>
      <c r="C461" s="25" t="s">
        <v>14</v>
      </c>
      <c r="D461" s="25" t="s">
        <v>41</v>
      </c>
      <c r="E461" s="25" t="s">
        <v>142</v>
      </c>
      <c r="F461" s="25" t="s">
        <v>246</v>
      </c>
      <c r="G461" s="25" t="s">
        <v>201</v>
      </c>
      <c r="H461" s="25" t="s">
        <v>72</v>
      </c>
      <c r="I461" s="25" t="s">
        <v>74</v>
      </c>
      <c r="J461" s="22">
        <v>0</v>
      </c>
      <c r="K461" s="22"/>
      <c r="L461" s="14">
        <f t="shared" si="164"/>
        <v>0</v>
      </c>
      <c r="M461" s="22"/>
      <c r="N461" s="22"/>
      <c r="O461" s="22">
        <v>4950000</v>
      </c>
      <c r="P461" s="22"/>
      <c r="Q461" s="22">
        <f>O461</f>
        <v>4950000</v>
      </c>
      <c r="R461" s="19">
        <v>0</v>
      </c>
      <c r="S461" s="22"/>
      <c r="T461" s="22">
        <f t="shared" si="156"/>
        <v>0</v>
      </c>
      <c r="U461" s="22"/>
      <c r="V461" s="22"/>
      <c r="W461" s="22"/>
      <c r="X461" s="22"/>
      <c r="Y461" s="22"/>
      <c r="Z461" s="22"/>
      <c r="AA461" s="19"/>
    </row>
    <row r="462" spans="1:27" ht="15.75" hidden="1">
      <c r="A462" s="24" t="s">
        <v>36</v>
      </c>
      <c r="B462" s="25" t="s">
        <v>13</v>
      </c>
      <c r="C462" s="25" t="s">
        <v>14</v>
      </c>
      <c r="D462" s="25" t="s">
        <v>41</v>
      </c>
      <c r="E462" s="25" t="s">
        <v>142</v>
      </c>
      <c r="F462" s="25" t="s">
        <v>246</v>
      </c>
      <c r="G462" s="25" t="s">
        <v>201</v>
      </c>
      <c r="H462" s="25" t="s">
        <v>72</v>
      </c>
      <c r="I462" s="25" t="s">
        <v>37</v>
      </c>
      <c r="J462" s="22">
        <v>0</v>
      </c>
      <c r="K462" s="22">
        <f>K459</f>
        <v>0</v>
      </c>
      <c r="L462" s="14">
        <f t="shared" si="164"/>
        <v>0</v>
      </c>
      <c r="M462" s="22">
        <f>M459</f>
        <v>0</v>
      </c>
      <c r="N462" s="22">
        <f>N459</f>
        <v>0</v>
      </c>
      <c r="O462" s="22">
        <f>O459</f>
        <v>4950000</v>
      </c>
      <c r="P462" s="22">
        <f>P459</f>
        <v>0</v>
      </c>
      <c r="Q462" s="22">
        <f>Q459</f>
        <v>4950000</v>
      </c>
      <c r="R462" s="19">
        <v>0</v>
      </c>
      <c r="S462" s="22">
        <f>S459</f>
        <v>0</v>
      </c>
      <c r="T462" s="22">
        <f t="shared" si="156"/>
        <v>0</v>
      </c>
      <c r="U462" s="22">
        <f>U459</f>
        <v>0</v>
      </c>
      <c r="V462" s="22"/>
      <c r="W462" s="22"/>
      <c r="X462" s="22"/>
      <c r="Y462" s="22"/>
      <c r="Z462" s="22"/>
      <c r="AA462" s="19"/>
    </row>
    <row r="463" spans="1:27" s="15" customFormat="1" ht="94.5" hidden="1">
      <c r="A463" s="24" t="s">
        <v>247</v>
      </c>
      <c r="B463" s="25" t="s">
        <v>13</v>
      </c>
      <c r="C463" s="25" t="s">
        <v>14</v>
      </c>
      <c r="D463" s="25" t="s">
        <v>41</v>
      </c>
      <c r="E463" s="25" t="s">
        <v>142</v>
      </c>
      <c r="F463" s="25" t="s">
        <v>248</v>
      </c>
      <c r="G463" s="25"/>
      <c r="H463" s="25"/>
      <c r="I463" s="25"/>
      <c r="J463" s="22">
        <v>7278520.1000000006</v>
      </c>
      <c r="K463" s="22">
        <f t="shared" ref="K463:P469" si="191">K464</f>
        <v>8510520.0999999996</v>
      </c>
      <c r="L463" s="14">
        <f t="shared" si="164"/>
        <v>1231999.9999999991</v>
      </c>
      <c r="M463" s="22">
        <f t="shared" si="191"/>
        <v>425526</v>
      </c>
      <c r="N463" s="22">
        <f t="shared" si="191"/>
        <v>0</v>
      </c>
      <c r="O463" s="22">
        <f>O464+O482</f>
        <v>0</v>
      </c>
      <c r="P463" s="22">
        <f>P464+P482</f>
        <v>0</v>
      </c>
      <c r="Q463" s="22">
        <f>Q464+Q482</f>
        <v>8510520.0999999996</v>
      </c>
      <c r="R463" s="19">
        <v>0</v>
      </c>
      <c r="S463" s="22"/>
      <c r="T463" s="22">
        <f t="shared" si="156"/>
        <v>0</v>
      </c>
      <c r="U463" s="22"/>
      <c r="V463" s="22"/>
      <c r="W463" s="22"/>
      <c r="X463" s="22"/>
      <c r="Y463" s="22"/>
      <c r="Z463" s="22"/>
      <c r="AA463" s="19"/>
    </row>
    <row r="464" spans="1:27" ht="31.5" hidden="1">
      <c r="A464" s="24" t="s">
        <v>249</v>
      </c>
      <c r="B464" s="25" t="s">
        <v>13</v>
      </c>
      <c r="C464" s="25" t="s">
        <v>14</v>
      </c>
      <c r="D464" s="25" t="s">
        <v>41</v>
      </c>
      <c r="E464" s="25" t="s">
        <v>142</v>
      </c>
      <c r="F464" s="25" t="s">
        <v>250</v>
      </c>
      <c r="G464" s="25"/>
      <c r="H464" s="25"/>
      <c r="I464" s="25"/>
      <c r="J464" s="22">
        <v>7278520.1000000006</v>
      </c>
      <c r="K464" s="22">
        <f t="shared" si="191"/>
        <v>8510520.0999999996</v>
      </c>
      <c r="L464" s="14">
        <f t="shared" si="164"/>
        <v>1231999.9999999991</v>
      </c>
      <c r="M464" s="22">
        <f t="shared" si="191"/>
        <v>425526</v>
      </c>
      <c r="N464" s="22">
        <f t="shared" si="191"/>
        <v>0</v>
      </c>
      <c r="O464" s="22"/>
      <c r="P464" s="22">
        <f t="shared" si="191"/>
        <v>0</v>
      </c>
      <c r="Q464" s="22">
        <f t="shared" si="159"/>
        <v>8510520.0999999996</v>
      </c>
      <c r="R464" s="19">
        <v>0</v>
      </c>
      <c r="S464" s="22"/>
      <c r="T464" s="22">
        <f t="shared" si="156"/>
        <v>0</v>
      </c>
      <c r="U464" s="22"/>
      <c r="V464" s="22"/>
      <c r="W464" s="22"/>
      <c r="X464" s="22"/>
      <c r="Y464" s="22"/>
      <c r="Z464" s="22"/>
      <c r="AA464" s="19"/>
    </row>
    <row r="465" spans="1:27" ht="104.25" customHeight="1">
      <c r="A465" s="24" t="s">
        <v>347</v>
      </c>
      <c r="B465" s="25" t="s">
        <v>13</v>
      </c>
      <c r="C465" s="25" t="s">
        <v>14</v>
      </c>
      <c r="D465" s="25" t="s">
        <v>41</v>
      </c>
      <c r="E465" s="25" t="s">
        <v>142</v>
      </c>
      <c r="F465" s="25" t="s">
        <v>348</v>
      </c>
      <c r="G465" s="25"/>
      <c r="H465" s="25"/>
      <c r="I465" s="25"/>
      <c r="J465" s="22">
        <v>7278520.1000000006</v>
      </c>
      <c r="K465" s="22">
        <f t="shared" si="191"/>
        <v>8510520.0999999996</v>
      </c>
      <c r="L465" s="14">
        <f t="shared" si="164"/>
        <v>1231999.9999999991</v>
      </c>
      <c r="M465" s="22">
        <f t="shared" si="191"/>
        <v>425526</v>
      </c>
      <c r="N465" s="22">
        <f t="shared" si="191"/>
        <v>0</v>
      </c>
      <c r="O465" s="22"/>
      <c r="P465" s="22">
        <f t="shared" si="191"/>
        <v>0</v>
      </c>
      <c r="Q465" s="22">
        <v>63365</v>
      </c>
      <c r="R465" s="19">
        <v>0</v>
      </c>
      <c r="S465" s="22"/>
      <c r="T465" s="22">
        <f t="shared" si="156"/>
        <v>0</v>
      </c>
      <c r="U465" s="22"/>
      <c r="V465" s="22"/>
      <c r="W465" s="22">
        <v>253342.4</v>
      </c>
      <c r="X465" s="22"/>
      <c r="Y465" s="22"/>
      <c r="Z465" s="22"/>
      <c r="AA465" s="19">
        <v>2304867.9</v>
      </c>
    </row>
    <row r="466" spans="1:27" ht="15.75" hidden="1">
      <c r="A466" s="16" t="s">
        <v>252</v>
      </c>
      <c r="B466" s="17" t="s">
        <v>13</v>
      </c>
      <c r="C466" s="17" t="s">
        <v>14</v>
      </c>
      <c r="D466" s="17" t="s">
        <v>41</v>
      </c>
      <c r="E466" s="17" t="s">
        <v>142</v>
      </c>
      <c r="F466" s="17" t="s">
        <v>251</v>
      </c>
      <c r="G466" s="17" t="s">
        <v>24</v>
      </c>
      <c r="H466" s="17"/>
      <c r="I466" s="17"/>
      <c r="J466" s="18">
        <v>7278520.1000000006</v>
      </c>
      <c r="K466" s="18">
        <f t="shared" si="191"/>
        <v>8510520.0999999996</v>
      </c>
      <c r="L466" s="9">
        <f t="shared" si="164"/>
        <v>1231999.9999999991</v>
      </c>
      <c r="M466" s="18">
        <f t="shared" si="191"/>
        <v>425526</v>
      </c>
      <c r="N466" s="18">
        <f t="shared" si="191"/>
        <v>0</v>
      </c>
      <c r="O466" s="18"/>
      <c r="P466" s="18">
        <f t="shared" si="191"/>
        <v>0</v>
      </c>
      <c r="Q466" s="18">
        <f t="shared" si="159"/>
        <v>8510520.0999999996</v>
      </c>
      <c r="R466" s="19">
        <v>0</v>
      </c>
      <c r="S466" s="18"/>
      <c r="T466" s="18">
        <f t="shared" ref="T466:T529" si="192">S466-R466</f>
        <v>0</v>
      </c>
      <c r="U466" s="18"/>
      <c r="V466" s="18"/>
      <c r="W466" s="18"/>
      <c r="X466" s="18"/>
      <c r="Y466" s="18"/>
      <c r="Z466" s="18"/>
      <c r="AA466" s="20"/>
    </row>
    <row r="467" spans="1:27" ht="55.5" hidden="1" customHeight="1">
      <c r="A467" s="16" t="s">
        <v>217</v>
      </c>
      <c r="B467" s="17" t="s">
        <v>13</v>
      </c>
      <c r="C467" s="17" t="s">
        <v>14</v>
      </c>
      <c r="D467" s="17" t="s">
        <v>41</v>
      </c>
      <c r="E467" s="17" t="s">
        <v>142</v>
      </c>
      <c r="F467" s="17" t="s">
        <v>251</v>
      </c>
      <c r="G467" s="17" t="s">
        <v>218</v>
      </c>
      <c r="H467" s="17"/>
      <c r="I467" s="17"/>
      <c r="J467" s="18">
        <v>7278520.1000000006</v>
      </c>
      <c r="K467" s="18">
        <f t="shared" si="191"/>
        <v>8510520.0999999996</v>
      </c>
      <c r="L467" s="9">
        <f t="shared" si="164"/>
        <v>1231999.9999999991</v>
      </c>
      <c r="M467" s="18">
        <f t="shared" si="191"/>
        <v>425526</v>
      </c>
      <c r="N467" s="18">
        <f t="shared" si="191"/>
        <v>0</v>
      </c>
      <c r="O467" s="18"/>
      <c r="P467" s="18">
        <f t="shared" si="191"/>
        <v>0</v>
      </c>
      <c r="Q467" s="18">
        <f t="shared" si="159"/>
        <v>8510520.0999999996</v>
      </c>
      <c r="R467" s="19">
        <v>0</v>
      </c>
      <c r="S467" s="18"/>
      <c r="T467" s="18">
        <f t="shared" si="192"/>
        <v>0</v>
      </c>
      <c r="U467" s="18"/>
      <c r="V467" s="18"/>
      <c r="W467" s="18"/>
      <c r="X467" s="18"/>
      <c r="Y467" s="18"/>
      <c r="Z467" s="18"/>
      <c r="AA467" s="20"/>
    </row>
    <row r="468" spans="1:27" ht="15.75" hidden="1">
      <c r="A468" s="16" t="s">
        <v>29</v>
      </c>
      <c r="B468" s="17" t="s">
        <v>13</v>
      </c>
      <c r="C468" s="17" t="s">
        <v>14</v>
      </c>
      <c r="D468" s="17" t="s">
        <v>41</v>
      </c>
      <c r="E468" s="17" t="s">
        <v>142</v>
      </c>
      <c r="F468" s="17" t="s">
        <v>251</v>
      </c>
      <c r="G468" s="17" t="s">
        <v>218</v>
      </c>
      <c r="H468" s="17" t="s">
        <v>219</v>
      </c>
      <c r="I468" s="17" t="s">
        <v>31</v>
      </c>
      <c r="J468" s="18">
        <v>7278520.1000000006</v>
      </c>
      <c r="K468" s="18">
        <f t="shared" si="191"/>
        <v>8510520.0999999996</v>
      </c>
      <c r="L468" s="9">
        <f t="shared" si="164"/>
        <v>1231999.9999999991</v>
      </c>
      <c r="M468" s="18">
        <f t="shared" si="191"/>
        <v>425526</v>
      </c>
      <c r="N468" s="18">
        <f t="shared" si="191"/>
        <v>0</v>
      </c>
      <c r="O468" s="18"/>
      <c r="P468" s="18">
        <f t="shared" si="191"/>
        <v>0</v>
      </c>
      <c r="Q468" s="18">
        <f t="shared" si="159"/>
        <v>8510520.0999999996</v>
      </c>
      <c r="R468" s="19">
        <v>0</v>
      </c>
      <c r="S468" s="18"/>
      <c r="T468" s="18">
        <f t="shared" si="192"/>
        <v>0</v>
      </c>
      <c r="U468" s="18"/>
      <c r="V468" s="18"/>
      <c r="W468" s="18">
        <f t="shared" si="160"/>
        <v>0</v>
      </c>
      <c r="X468" s="18"/>
      <c r="Y468" s="18"/>
      <c r="Z468" s="18"/>
      <c r="AA468" s="20">
        <f t="shared" si="161"/>
        <v>0</v>
      </c>
    </row>
    <row r="469" spans="1:27" ht="31.5" hidden="1">
      <c r="A469" s="16" t="s">
        <v>88</v>
      </c>
      <c r="B469" s="17" t="s">
        <v>13</v>
      </c>
      <c r="C469" s="17" t="s">
        <v>14</v>
      </c>
      <c r="D469" s="17" t="s">
        <v>41</v>
      </c>
      <c r="E469" s="17" t="s">
        <v>142</v>
      </c>
      <c r="F469" s="17" t="s">
        <v>251</v>
      </c>
      <c r="G469" s="17" t="s">
        <v>218</v>
      </c>
      <c r="H469" s="17" t="s">
        <v>219</v>
      </c>
      <c r="I469" s="17" t="s">
        <v>48</v>
      </c>
      <c r="J469" s="18">
        <v>7278520.1000000006</v>
      </c>
      <c r="K469" s="18">
        <f t="shared" si="191"/>
        <v>8510520.0999999996</v>
      </c>
      <c r="L469" s="9">
        <f t="shared" si="164"/>
        <v>1231999.9999999991</v>
      </c>
      <c r="M469" s="18">
        <f t="shared" si="191"/>
        <v>425526</v>
      </c>
      <c r="N469" s="18">
        <f t="shared" si="191"/>
        <v>0</v>
      </c>
      <c r="O469" s="18"/>
      <c r="P469" s="18">
        <f t="shared" si="191"/>
        <v>0</v>
      </c>
      <c r="Q469" s="18">
        <f t="shared" si="159"/>
        <v>8510520.0999999996</v>
      </c>
      <c r="R469" s="19">
        <v>0</v>
      </c>
      <c r="S469" s="18"/>
      <c r="T469" s="18">
        <f t="shared" si="192"/>
        <v>0</v>
      </c>
      <c r="U469" s="18"/>
      <c r="V469" s="18"/>
      <c r="W469" s="18">
        <f t="shared" si="160"/>
        <v>0</v>
      </c>
      <c r="X469" s="18"/>
      <c r="Y469" s="18"/>
      <c r="Z469" s="18"/>
      <c r="AA469" s="20">
        <f t="shared" si="161"/>
        <v>0</v>
      </c>
    </row>
    <row r="470" spans="1:27" ht="63" hidden="1">
      <c r="A470" s="16" t="s">
        <v>220</v>
      </c>
      <c r="B470" s="17" t="s">
        <v>13</v>
      </c>
      <c r="C470" s="17" t="s">
        <v>14</v>
      </c>
      <c r="D470" s="17" t="s">
        <v>41</v>
      </c>
      <c r="E470" s="17" t="s">
        <v>142</v>
      </c>
      <c r="F470" s="17" t="s">
        <v>251</v>
      </c>
      <c r="G470" s="17" t="s">
        <v>218</v>
      </c>
      <c r="H470" s="17" t="s">
        <v>219</v>
      </c>
      <c r="I470" s="17" t="s">
        <v>221</v>
      </c>
      <c r="J470" s="18">
        <v>7278520.1000000006</v>
      </c>
      <c r="K470" s="18">
        <v>8510520.0999999996</v>
      </c>
      <c r="L470" s="9">
        <f t="shared" si="164"/>
        <v>1231999.9999999991</v>
      </c>
      <c r="M470" s="18">
        <v>425526</v>
      </c>
      <c r="N470" s="18"/>
      <c r="O470" s="18"/>
      <c r="P470" s="18"/>
      <c r="Q470" s="18">
        <f t="shared" si="159"/>
        <v>8510520.0999999996</v>
      </c>
      <c r="R470" s="19">
        <v>0</v>
      </c>
      <c r="S470" s="18"/>
      <c r="T470" s="18">
        <f t="shared" si="192"/>
        <v>0</v>
      </c>
      <c r="U470" s="18"/>
      <c r="V470" s="18"/>
      <c r="W470" s="18">
        <f t="shared" si="160"/>
        <v>0</v>
      </c>
      <c r="X470" s="18"/>
      <c r="Y470" s="18"/>
      <c r="Z470" s="18"/>
      <c r="AA470" s="20">
        <f t="shared" si="161"/>
        <v>0</v>
      </c>
    </row>
    <row r="471" spans="1:27" ht="15.75" hidden="1">
      <c r="A471" s="16" t="s">
        <v>36</v>
      </c>
      <c r="B471" s="17" t="s">
        <v>13</v>
      </c>
      <c r="C471" s="17" t="s">
        <v>14</v>
      </c>
      <c r="D471" s="17" t="s">
        <v>41</v>
      </c>
      <c r="E471" s="17" t="s">
        <v>142</v>
      </c>
      <c r="F471" s="17" t="s">
        <v>251</v>
      </c>
      <c r="G471" s="17" t="s">
        <v>218</v>
      </c>
      <c r="H471" s="17"/>
      <c r="I471" s="17" t="s">
        <v>37</v>
      </c>
      <c r="J471" s="18">
        <v>7278520.1000000006</v>
      </c>
      <c r="K471" s="18">
        <f>K467</f>
        <v>8510520.0999999996</v>
      </c>
      <c r="L471" s="9">
        <f t="shared" si="164"/>
        <v>1231999.9999999991</v>
      </c>
      <c r="M471" s="18">
        <f>M467</f>
        <v>425526</v>
      </c>
      <c r="N471" s="18">
        <f>N467</f>
        <v>0</v>
      </c>
      <c r="O471" s="18"/>
      <c r="P471" s="18">
        <f>P467</f>
        <v>0</v>
      </c>
      <c r="Q471" s="18">
        <f t="shared" si="159"/>
        <v>8510520.0999999996</v>
      </c>
      <c r="R471" s="19"/>
      <c r="S471" s="18"/>
      <c r="T471" s="18">
        <f t="shared" si="192"/>
        <v>0</v>
      </c>
      <c r="U471" s="18"/>
      <c r="V471" s="18"/>
      <c r="W471" s="18">
        <f t="shared" si="160"/>
        <v>0</v>
      </c>
      <c r="X471" s="18"/>
      <c r="Y471" s="18"/>
      <c r="Z471" s="18"/>
      <c r="AA471" s="20">
        <f t="shared" si="161"/>
        <v>0</v>
      </c>
    </row>
    <row r="472" spans="1:27" ht="31.5" hidden="1">
      <c r="A472" s="16" t="s">
        <v>197</v>
      </c>
      <c r="B472" s="17" t="s">
        <v>13</v>
      </c>
      <c r="C472" s="17" t="s">
        <v>14</v>
      </c>
      <c r="D472" s="17" t="s">
        <v>41</v>
      </c>
      <c r="E472" s="17" t="s">
        <v>142</v>
      </c>
      <c r="F472" s="17" t="s">
        <v>198</v>
      </c>
      <c r="G472" s="17"/>
      <c r="H472" s="17"/>
      <c r="I472" s="17"/>
      <c r="J472" s="18"/>
      <c r="K472" s="18">
        <f t="shared" ref="K472:P473" si="193">K473</f>
        <v>0</v>
      </c>
      <c r="L472" s="9">
        <f t="shared" si="164"/>
        <v>0</v>
      </c>
      <c r="M472" s="18">
        <f t="shared" si="193"/>
        <v>0</v>
      </c>
      <c r="N472" s="18">
        <f t="shared" si="193"/>
        <v>0</v>
      </c>
      <c r="O472" s="18"/>
      <c r="P472" s="18">
        <f t="shared" si="193"/>
        <v>0</v>
      </c>
      <c r="Q472" s="18">
        <f t="shared" si="159"/>
        <v>0</v>
      </c>
      <c r="R472" s="19"/>
      <c r="S472" s="18">
        <f>S473</f>
        <v>0</v>
      </c>
      <c r="T472" s="18">
        <f t="shared" si="192"/>
        <v>0</v>
      </c>
      <c r="U472" s="18">
        <f>U473</f>
        <v>0</v>
      </c>
      <c r="V472" s="18"/>
      <c r="W472" s="18">
        <f t="shared" si="160"/>
        <v>0</v>
      </c>
      <c r="X472" s="18">
        <f>X473</f>
        <v>0</v>
      </c>
      <c r="Y472" s="18">
        <f>Y473</f>
        <v>0</v>
      </c>
      <c r="Z472" s="18"/>
      <c r="AA472" s="20">
        <f t="shared" si="161"/>
        <v>0</v>
      </c>
    </row>
    <row r="473" spans="1:27" ht="47.25" hidden="1">
      <c r="A473" s="16" t="s">
        <v>253</v>
      </c>
      <c r="B473" s="17" t="s">
        <v>13</v>
      </c>
      <c r="C473" s="17" t="s">
        <v>14</v>
      </c>
      <c r="D473" s="17" t="s">
        <v>41</v>
      </c>
      <c r="E473" s="17" t="s">
        <v>142</v>
      </c>
      <c r="F473" s="17" t="s">
        <v>254</v>
      </c>
      <c r="G473" s="17"/>
      <c r="H473" s="17"/>
      <c r="I473" s="17"/>
      <c r="J473" s="18"/>
      <c r="K473" s="18">
        <f t="shared" si="193"/>
        <v>0</v>
      </c>
      <c r="L473" s="9">
        <f t="shared" si="164"/>
        <v>0</v>
      </c>
      <c r="M473" s="18">
        <f t="shared" si="193"/>
        <v>0</v>
      </c>
      <c r="N473" s="18">
        <f t="shared" si="193"/>
        <v>0</v>
      </c>
      <c r="O473" s="18"/>
      <c r="P473" s="18">
        <f t="shared" si="193"/>
        <v>0</v>
      </c>
      <c r="Q473" s="18">
        <f t="shared" si="159"/>
        <v>0</v>
      </c>
      <c r="R473" s="19"/>
      <c r="S473" s="18">
        <f>S474</f>
        <v>0</v>
      </c>
      <c r="T473" s="18">
        <f t="shared" si="192"/>
        <v>0</v>
      </c>
      <c r="U473" s="18">
        <f>U474</f>
        <v>0</v>
      </c>
      <c r="V473" s="18"/>
      <c r="W473" s="18">
        <f t="shared" si="160"/>
        <v>0</v>
      </c>
      <c r="X473" s="18">
        <f>X474</f>
        <v>0</v>
      </c>
      <c r="Y473" s="18">
        <f>Y474</f>
        <v>0</v>
      </c>
      <c r="Z473" s="18"/>
      <c r="AA473" s="20">
        <f t="shared" si="161"/>
        <v>0</v>
      </c>
    </row>
    <row r="474" spans="1:27" ht="15.75" hidden="1">
      <c r="A474" s="16" t="s">
        <v>66</v>
      </c>
      <c r="B474" s="17" t="s">
        <v>13</v>
      </c>
      <c r="C474" s="17" t="s">
        <v>14</v>
      </c>
      <c r="D474" s="17" t="s">
        <v>41</v>
      </c>
      <c r="E474" s="17" t="s">
        <v>142</v>
      </c>
      <c r="F474" s="17" t="s">
        <v>254</v>
      </c>
      <c r="G474" s="17" t="s">
        <v>67</v>
      </c>
      <c r="H474" s="17"/>
      <c r="I474" s="17"/>
      <c r="J474" s="18"/>
      <c r="K474" s="18">
        <f>K476</f>
        <v>0</v>
      </c>
      <c r="L474" s="9">
        <f t="shared" si="164"/>
        <v>0</v>
      </c>
      <c r="M474" s="18">
        <f>M476</f>
        <v>0</v>
      </c>
      <c r="N474" s="18">
        <f>N476</f>
        <v>0</v>
      </c>
      <c r="O474" s="18"/>
      <c r="P474" s="18">
        <f>P476</f>
        <v>0</v>
      </c>
      <c r="Q474" s="18">
        <f t="shared" si="159"/>
        <v>0</v>
      </c>
      <c r="R474" s="19"/>
      <c r="S474" s="18">
        <f>S476</f>
        <v>0</v>
      </c>
      <c r="T474" s="18">
        <f t="shared" si="192"/>
        <v>0</v>
      </c>
      <c r="U474" s="18">
        <f>U476</f>
        <v>0</v>
      </c>
      <c r="V474" s="18"/>
      <c r="W474" s="18">
        <f t="shared" si="160"/>
        <v>0</v>
      </c>
      <c r="X474" s="18">
        <f>X476</f>
        <v>0</v>
      </c>
      <c r="Y474" s="18">
        <f>Y476</f>
        <v>0</v>
      </c>
      <c r="Z474" s="18"/>
      <c r="AA474" s="20">
        <f t="shared" si="161"/>
        <v>0</v>
      </c>
    </row>
    <row r="475" spans="1:27" ht="15.75" hidden="1">
      <c r="A475" s="16" t="s">
        <v>36</v>
      </c>
      <c r="B475" s="17" t="s">
        <v>13</v>
      </c>
      <c r="C475" s="17" t="s">
        <v>14</v>
      </c>
      <c r="D475" s="17" t="s">
        <v>41</v>
      </c>
      <c r="E475" s="17" t="s">
        <v>142</v>
      </c>
      <c r="F475" s="17" t="s">
        <v>254</v>
      </c>
      <c r="G475" s="17" t="s">
        <v>255</v>
      </c>
      <c r="H475" s="17" t="s">
        <v>219</v>
      </c>
      <c r="I475" s="17" t="s">
        <v>37</v>
      </c>
      <c r="J475" s="18">
        <v>7278520.1000000006</v>
      </c>
      <c r="K475" s="18"/>
      <c r="L475" s="9">
        <f t="shared" si="164"/>
        <v>-7278520.1000000006</v>
      </c>
      <c r="M475" s="18"/>
      <c r="N475" s="18"/>
      <c r="O475" s="18"/>
      <c r="P475" s="18"/>
      <c r="Q475" s="18">
        <f t="shared" si="159"/>
        <v>0</v>
      </c>
      <c r="R475" s="19">
        <v>0</v>
      </c>
      <c r="S475" s="18"/>
      <c r="T475" s="18">
        <f t="shared" si="192"/>
        <v>0</v>
      </c>
      <c r="U475" s="18"/>
      <c r="V475" s="18"/>
      <c r="W475" s="18">
        <f t="shared" si="160"/>
        <v>0</v>
      </c>
      <c r="X475" s="18"/>
      <c r="Y475" s="18"/>
      <c r="Z475" s="18"/>
      <c r="AA475" s="20">
        <f t="shared" si="161"/>
        <v>0</v>
      </c>
    </row>
    <row r="476" spans="1:27" ht="15.75" hidden="1">
      <c r="A476" s="16" t="s">
        <v>68</v>
      </c>
      <c r="B476" s="17" t="s">
        <v>13</v>
      </c>
      <c r="C476" s="17" t="s">
        <v>14</v>
      </c>
      <c r="D476" s="17" t="s">
        <v>41</v>
      </c>
      <c r="E476" s="17" t="s">
        <v>142</v>
      </c>
      <c r="F476" s="17" t="s">
        <v>254</v>
      </c>
      <c r="G476" s="17" t="s">
        <v>69</v>
      </c>
      <c r="H476" s="17"/>
      <c r="I476" s="17"/>
      <c r="J476" s="18"/>
      <c r="K476" s="18">
        <f t="shared" ref="K476:P479" si="194">K477</f>
        <v>0</v>
      </c>
      <c r="L476" s="9">
        <f t="shared" si="164"/>
        <v>0</v>
      </c>
      <c r="M476" s="18">
        <f t="shared" si="194"/>
        <v>0</v>
      </c>
      <c r="N476" s="18">
        <f t="shared" si="194"/>
        <v>0</v>
      </c>
      <c r="O476" s="18"/>
      <c r="P476" s="18">
        <f t="shared" si="194"/>
        <v>0</v>
      </c>
      <c r="Q476" s="18">
        <f t="shared" si="159"/>
        <v>0</v>
      </c>
      <c r="R476" s="19"/>
      <c r="S476" s="18">
        <f t="shared" ref="S476:U479" si="195">S477</f>
        <v>0</v>
      </c>
      <c r="T476" s="18">
        <f t="shared" si="192"/>
        <v>0</v>
      </c>
      <c r="U476" s="18">
        <f t="shared" si="195"/>
        <v>0</v>
      </c>
      <c r="V476" s="18"/>
      <c r="W476" s="18">
        <f t="shared" si="160"/>
        <v>0</v>
      </c>
      <c r="X476" s="18">
        <f t="shared" ref="X476:Y479" si="196">X477</f>
        <v>0</v>
      </c>
      <c r="Y476" s="18">
        <f t="shared" si="196"/>
        <v>0</v>
      </c>
      <c r="Z476" s="18"/>
      <c r="AA476" s="20">
        <f t="shared" si="161"/>
        <v>0</v>
      </c>
    </row>
    <row r="477" spans="1:27" ht="94.5" hidden="1">
      <c r="A477" s="16" t="s">
        <v>132</v>
      </c>
      <c r="B477" s="17" t="s">
        <v>13</v>
      </c>
      <c r="C477" s="17" t="s">
        <v>14</v>
      </c>
      <c r="D477" s="17" t="s">
        <v>41</v>
      </c>
      <c r="E477" s="17" t="s">
        <v>142</v>
      </c>
      <c r="F477" s="17" t="s">
        <v>254</v>
      </c>
      <c r="G477" s="17" t="s">
        <v>133</v>
      </c>
      <c r="H477" s="17"/>
      <c r="I477" s="17"/>
      <c r="J477" s="18"/>
      <c r="K477" s="18">
        <f t="shared" si="194"/>
        <v>0</v>
      </c>
      <c r="L477" s="9">
        <f t="shared" si="164"/>
        <v>0</v>
      </c>
      <c r="M477" s="18">
        <f t="shared" si="194"/>
        <v>0</v>
      </c>
      <c r="N477" s="18">
        <f t="shared" si="194"/>
        <v>0</v>
      </c>
      <c r="O477" s="18"/>
      <c r="P477" s="18">
        <f t="shared" si="194"/>
        <v>0</v>
      </c>
      <c r="Q477" s="18">
        <f t="shared" si="159"/>
        <v>0</v>
      </c>
      <c r="R477" s="19"/>
      <c r="S477" s="18">
        <f t="shared" si="195"/>
        <v>0</v>
      </c>
      <c r="T477" s="18">
        <f t="shared" si="192"/>
        <v>0</v>
      </c>
      <c r="U477" s="18">
        <f t="shared" si="195"/>
        <v>0</v>
      </c>
      <c r="V477" s="18"/>
      <c r="W477" s="18">
        <f t="shared" si="160"/>
        <v>0</v>
      </c>
      <c r="X477" s="18">
        <f t="shared" si="196"/>
        <v>0</v>
      </c>
      <c r="Y477" s="18">
        <f t="shared" si="196"/>
        <v>0</v>
      </c>
      <c r="Z477" s="18"/>
      <c r="AA477" s="20">
        <f t="shared" si="161"/>
        <v>0</v>
      </c>
    </row>
    <row r="478" spans="1:27" ht="15.75" hidden="1">
      <c r="A478" s="16" t="s">
        <v>29</v>
      </c>
      <c r="B478" s="17" t="s">
        <v>13</v>
      </c>
      <c r="C478" s="17" t="s">
        <v>14</v>
      </c>
      <c r="D478" s="17" t="s">
        <v>41</v>
      </c>
      <c r="E478" s="17" t="s">
        <v>142</v>
      </c>
      <c r="F478" s="17" t="s">
        <v>254</v>
      </c>
      <c r="G478" s="17" t="s">
        <v>133</v>
      </c>
      <c r="H478" s="17"/>
      <c r="I478" s="17" t="s">
        <v>31</v>
      </c>
      <c r="J478" s="18"/>
      <c r="K478" s="18">
        <f t="shared" si="194"/>
        <v>0</v>
      </c>
      <c r="L478" s="9">
        <f t="shared" si="164"/>
        <v>0</v>
      </c>
      <c r="M478" s="18">
        <f t="shared" si="194"/>
        <v>0</v>
      </c>
      <c r="N478" s="18">
        <f t="shared" si="194"/>
        <v>0</v>
      </c>
      <c r="O478" s="18"/>
      <c r="P478" s="18">
        <f t="shared" si="194"/>
        <v>0</v>
      </c>
      <c r="Q478" s="18">
        <f t="shared" si="159"/>
        <v>0</v>
      </c>
      <c r="R478" s="19"/>
      <c r="S478" s="18">
        <f t="shared" si="195"/>
        <v>0</v>
      </c>
      <c r="T478" s="18">
        <f t="shared" si="192"/>
        <v>0</v>
      </c>
      <c r="U478" s="18">
        <f t="shared" si="195"/>
        <v>0</v>
      </c>
      <c r="V478" s="18"/>
      <c r="W478" s="18">
        <f t="shared" si="160"/>
        <v>0</v>
      </c>
      <c r="X478" s="18">
        <f t="shared" si="196"/>
        <v>0</v>
      </c>
      <c r="Y478" s="18">
        <f t="shared" si="196"/>
        <v>0</v>
      </c>
      <c r="Z478" s="18"/>
      <c r="AA478" s="20">
        <f t="shared" si="161"/>
        <v>0</v>
      </c>
    </row>
    <row r="479" spans="1:27" ht="31.5" hidden="1">
      <c r="A479" s="16" t="s">
        <v>32</v>
      </c>
      <c r="B479" s="17" t="s">
        <v>13</v>
      </c>
      <c r="C479" s="17" t="s">
        <v>14</v>
      </c>
      <c r="D479" s="17" t="s">
        <v>41</v>
      </c>
      <c r="E479" s="17" t="s">
        <v>142</v>
      </c>
      <c r="F479" s="17" t="s">
        <v>254</v>
      </c>
      <c r="G479" s="17" t="s">
        <v>133</v>
      </c>
      <c r="H479" s="17"/>
      <c r="I479" s="17" t="s">
        <v>33</v>
      </c>
      <c r="J479" s="18"/>
      <c r="K479" s="18">
        <f t="shared" si="194"/>
        <v>0</v>
      </c>
      <c r="L479" s="9">
        <f t="shared" ref="L479:L542" si="197">K479-J479</f>
        <v>0</v>
      </c>
      <c r="M479" s="18">
        <f t="shared" si="194"/>
        <v>0</v>
      </c>
      <c r="N479" s="18">
        <f t="shared" si="194"/>
        <v>0</v>
      </c>
      <c r="O479" s="18"/>
      <c r="P479" s="18">
        <f t="shared" si="194"/>
        <v>0</v>
      </c>
      <c r="Q479" s="18">
        <f t="shared" si="159"/>
        <v>0</v>
      </c>
      <c r="R479" s="19"/>
      <c r="S479" s="18">
        <f t="shared" si="195"/>
        <v>0</v>
      </c>
      <c r="T479" s="18">
        <f t="shared" si="192"/>
        <v>0</v>
      </c>
      <c r="U479" s="18">
        <f t="shared" si="195"/>
        <v>0</v>
      </c>
      <c r="V479" s="18"/>
      <c r="W479" s="18">
        <f t="shared" si="160"/>
        <v>0</v>
      </c>
      <c r="X479" s="18">
        <f t="shared" si="196"/>
        <v>0</v>
      </c>
      <c r="Y479" s="18">
        <f t="shared" si="196"/>
        <v>0</v>
      </c>
      <c r="Z479" s="18"/>
      <c r="AA479" s="20">
        <f t="shared" si="161"/>
        <v>0</v>
      </c>
    </row>
    <row r="480" spans="1:27" ht="47.25" hidden="1">
      <c r="A480" s="16" t="s">
        <v>73</v>
      </c>
      <c r="B480" s="17" t="s">
        <v>13</v>
      </c>
      <c r="C480" s="17" t="s">
        <v>14</v>
      </c>
      <c r="D480" s="17" t="s">
        <v>41</v>
      </c>
      <c r="E480" s="17" t="s">
        <v>142</v>
      </c>
      <c r="F480" s="17" t="s">
        <v>254</v>
      </c>
      <c r="G480" s="17" t="s">
        <v>133</v>
      </c>
      <c r="H480" s="17"/>
      <c r="I480" s="17" t="s">
        <v>74</v>
      </c>
      <c r="J480" s="18"/>
      <c r="K480" s="18">
        <f>J480</f>
        <v>0</v>
      </c>
      <c r="L480" s="9">
        <f t="shared" si="197"/>
        <v>0</v>
      </c>
      <c r="M480" s="18">
        <f>K480</f>
        <v>0</v>
      </c>
      <c r="N480" s="18">
        <f>M480</f>
        <v>0</v>
      </c>
      <c r="O480" s="18"/>
      <c r="P480" s="18">
        <f>N480</f>
        <v>0</v>
      </c>
      <c r="Q480" s="18">
        <f t="shared" si="159"/>
        <v>0</v>
      </c>
      <c r="R480" s="19"/>
      <c r="S480" s="18">
        <f>R480</f>
        <v>0</v>
      </c>
      <c r="T480" s="18">
        <f t="shared" si="192"/>
        <v>0</v>
      </c>
      <c r="U480" s="18">
        <f>S480</f>
        <v>0</v>
      </c>
      <c r="V480" s="18"/>
      <c r="W480" s="18">
        <f t="shared" si="160"/>
        <v>0</v>
      </c>
      <c r="X480" s="18"/>
      <c r="Y480" s="18"/>
      <c r="Z480" s="18"/>
      <c r="AA480" s="20">
        <f t="shared" si="161"/>
        <v>0</v>
      </c>
    </row>
    <row r="481" spans="1:27" ht="15.75" hidden="1">
      <c r="A481" s="16" t="s">
        <v>36</v>
      </c>
      <c r="B481" s="17" t="s">
        <v>13</v>
      </c>
      <c r="C481" s="17" t="s">
        <v>14</v>
      </c>
      <c r="D481" s="17" t="s">
        <v>41</v>
      </c>
      <c r="E481" s="17" t="s">
        <v>142</v>
      </c>
      <c r="F481" s="17" t="s">
        <v>254</v>
      </c>
      <c r="G481" s="17" t="s">
        <v>133</v>
      </c>
      <c r="H481" s="17"/>
      <c r="I481" s="17" t="s">
        <v>37</v>
      </c>
      <c r="J481" s="18"/>
      <c r="K481" s="18">
        <f>K477</f>
        <v>0</v>
      </c>
      <c r="L481" s="9">
        <f t="shared" si="197"/>
        <v>0</v>
      </c>
      <c r="M481" s="18">
        <f>M477</f>
        <v>0</v>
      </c>
      <c r="N481" s="18">
        <f>N477</f>
        <v>0</v>
      </c>
      <c r="O481" s="18"/>
      <c r="P481" s="18">
        <f>P477</f>
        <v>0</v>
      </c>
      <c r="Q481" s="18">
        <f t="shared" si="159"/>
        <v>0</v>
      </c>
      <c r="R481" s="19"/>
      <c r="S481" s="18">
        <f>S477</f>
        <v>0</v>
      </c>
      <c r="T481" s="18">
        <f t="shared" si="192"/>
        <v>0</v>
      </c>
      <c r="U481" s="18">
        <f>U477</f>
        <v>0</v>
      </c>
      <c r="V481" s="18"/>
      <c r="W481" s="18">
        <f t="shared" si="160"/>
        <v>0</v>
      </c>
      <c r="X481" s="18">
        <f>X477</f>
        <v>0</v>
      </c>
      <c r="Y481" s="18">
        <f>Y477</f>
        <v>0</v>
      </c>
      <c r="Z481" s="18"/>
      <c r="AA481" s="20">
        <f t="shared" si="161"/>
        <v>0</v>
      </c>
    </row>
    <row r="482" spans="1:27" ht="47.25" hidden="1">
      <c r="A482" s="16" t="s">
        <v>256</v>
      </c>
      <c r="B482" s="17" t="s">
        <v>13</v>
      </c>
      <c r="C482" s="17" t="s">
        <v>14</v>
      </c>
      <c r="D482" s="17" t="s">
        <v>41</v>
      </c>
      <c r="E482" s="17" t="s">
        <v>142</v>
      </c>
      <c r="F482" s="17" t="s">
        <v>257</v>
      </c>
      <c r="G482" s="17"/>
      <c r="H482" s="17"/>
      <c r="I482" s="17"/>
      <c r="J482" s="18"/>
      <c r="K482" s="18"/>
      <c r="L482" s="9">
        <f t="shared" si="197"/>
        <v>0</v>
      </c>
      <c r="M482" s="18"/>
      <c r="N482" s="18"/>
      <c r="O482" s="18">
        <f t="shared" ref="O482:Q487" si="198">O483</f>
        <v>0</v>
      </c>
      <c r="P482" s="18">
        <f t="shared" si="198"/>
        <v>0</v>
      </c>
      <c r="Q482" s="18">
        <f t="shared" si="198"/>
        <v>0</v>
      </c>
      <c r="R482" s="19"/>
      <c r="S482" s="18"/>
      <c r="T482" s="18">
        <f t="shared" si="192"/>
        <v>0</v>
      </c>
      <c r="U482" s="18"/>
      <c r="V482" s="18"/>
      <c r="W482" s="18"/>
      <c r="X482" s="18"/>
      <c r="Y482" s="18"/>
      <c r="Z482" s="18"/>
      <c r="AA482" s="20"/>
    </row>
    <row r="483" spans="1:27" ht="63" hidden="1">
      <c r="A483" s="16" t="s">
        <v>82</v>
      </c>
      <c r="B483" s="17" t="s">
        <v>13</v>
      </c>
      <c r="C483" s="17" t="s">
        <v>14</v>
      </c>
      <c r="D483" s="17" t="s">
        <v>41</v>
      </c>
      <c r="E483" s="17" t="s">
        <v>142</v>
      </c>
      <c r="F483" s="17" t="s">
        <v>257</v>
      </c>
      <c r="G483" s="17" t="s">
        <v>83</v>
      </c>
      <c r="H483" s="17"/>
      <c r="I483" s="17"/>
      <c r="J483" s="18"/>
      <c r="K483" s="18"/>
      <c r="L483" s="9">
        <f t="shared" si="197"/>
        <v>0</v>
      </c>
      <c r="M483" s="18"/>
      <c r="N483" s="18"/>
      <c r="O483" s="18">
        <f t="shared" si="198"/>
        <v>0</v>
      </c>
      <c r="P483" s="18">
        <f t="shared" si="198"/>
        <v>0</v>
      </c>
      <c r="Q483" s="18">
        <f t="shared" si="198"/>
        <v>0</v>
      </c>
      <c r="R483" s="19"/>
      <c r="S483" s="18"/>
      <c r="T483" s="18">
        <f t="shared" si="192"/>
        <v>0</v>
      </c>
      <c r="U483" s="18"/>
      <c r="V483" s="18"/>
      <c r="W483" s="18"/>
      <c r="X483" s="18"/>
      <c r="Y483" s="18"/>
      <c r="Z483" s="18"/>
      <c r="AA483" s="20"/>
    </row>
    <row r="484" spans="1:27" ht="31.5" hidden="1">
      <c r="A484" s="24" t="s">
        <v>192</v>
      </c>
      <c r="B484" s="17" t="s">
        <v>13</v>
      </c>
      <c r="C484" s="17" t="s">
        <v>14</v>
      </c>
      <c r="D484" s="17" t="s">
        <v>41</v>
      </c>
      <c r="E484" s="17" t="s">
        <v>142</v>
      </c>
      <c r="F484" s="17" t="s">
        <v>257</v>
      </c>
      <c r="G484" s="17" t="s">
        <v>193</v>
      </c>
      <c r="H484" s="17"/>
      <c r="I484" s="17"/>
      <c r="J484" s="18"/>
      <c r="K484" s="18"/>
      <c r="L484" s="9">
        <f t="shared" si="197"/>
        <v>0</v>
      </c>
      <c r="M484" s="18"/>
      <c r="N484" s="18"/>
      <c r="O484" s="18">
        <f t="shared" si="198"/>
        <v>0</v>
      </c>
      <c r="P484" s="18">
        <f t="shared" si="198"/>
        <v>0</v>
      </c>
      <c r="Q484" s="18">
        <f t="shared" si="198"/>
        <v>0</v>
      </c>
      <c r="R484" s="19"/>
      <c r="S484" s="18"/>
      <c r="T484" s="18">
        <f t="shared" si="192"/>
        <v>0</v>
      </c>
      <c r="U484" s="18"/>
      <c r="V484" s="18"/>
      <c r="W484" s="18"/>
      <c r="X484" s="18"/>
      <c r="Y484" s="18"/>
      <c r="Z484" s="18"/>
      <c r="AA484" s="20"/>
    </row>
    <row r="485" spans="1:27" ht="94.5" hidden="1">
      <c r="A485" s="16" t="s">
        <v>194</v>
      </c>
      <c r="B485" s="17" t="s">
        <v>13</v>
      </c>
      <c r="C485" s="17" t="s">
        <v>14</v>
      </c>
      <c r="D485" s="17" t="s">
        <v>41</v>
      </c>
      <c r="E485" s="17" t="s">
        <v>142</v>
      </c>
      <c r="F485" s="17" t="s">
        <v>257</v>
      </c>
      <c r="G485" s="17" t="s">
        <v>195</v>
      </c>
      <c r="H485" s="17"/>
      <c r="I485" s="17"/>
      <c r="J485" s="18"/>
      <c r="K485" s="18"/>
      <c r="L485" s="9">
        <f t="shared" si="197"/>
        <v>0</v>
      </c>
      <c r="M485" s="18"/>
      <c r="N485" s="18"/>
      <c r="O485" s="18">
        <f t="shared" si="198"/>
        <v>0</v>
      </c>
      <c r="P485" s="18">
        <f t="shared" si="198"/>
        <v>0</v>
      </c>
      <c r="Q485" s="18">
        <f t="shared" si="198"/>
        <v>0</v>
      </c>
      <c r="R485" s="19"/>
      <c r="S485" s="18"/>
      <c r="T485" s="18">
        <f t="shared" si="192"/>
        <v>0</v>
      </c>
      <c r="U485" s="18"/>
      <c r="V485" s="18"/>
      <c r="W485" s="18"/>
      <c r="X485" s="18"/>
      <c r="Y485" s="18"/>
      <c r="Z485" s="18"/>
      <c r="AA485" s="20"/>
    </row>
    <row r="486" spans="1:27" ht="15.75" hidden="1">
      <c r="A486" s="16" t="s">
        <v>29</v>
      </c>
      <c r="B486" s="17" t="s">
        <v>13</v>
      </c>
      <c r="C486" s="17" t="s">
        <v>14</v>
      </c>
      <c r="D486" s="17" t="s">
        <v>41</v>
      </c>
      <c r="E486" s="17" t="s">
        <v>142</v>
      </c>
      <c r="F486" s="17" t="s">
        <v>257</v>
      </c>
      <c r="G486" s="17" t="s">
        <v>195</v>
      </c>
      <c r="H486" s="17"/>
      <c r="I486" s="17" t="s">
        <v>31</v>
      </c>
      <c r="J486" s="18"/>
      <c r="K486" s="18"/>
      <c r="L486" s="9">
        <f t="shared" si="197"/>
        <v>0</v>
      </c>
      <c r="M486" s="18"/>
      <c r="N486" s="18"/>
      <c r="O486" s="18">
        <f t="shared" si="198"/>
        <v>0</v>
      </c>
      <c r="P486" s="18">
        <f t="shared" si="198"/>
        <v>0</v>
      </c>
      <c r="Q486" s="18">
        <f t="shared" si="198"/>
        <v>0</v>
      </c>
      <c r="R486" s="19"/>
      <c r="S486" s="18"/>
      <c r="T486" s="18">
        <f t="shared" si="192"/>
        <v>0</v>
      </c>
      <c r="U486" s="18"/>
      <c r="V486" s="18"/>
      <c r="W486" s="18"/>
      <c r="X486" s="18"/>
      <c r="Y486" s="18"/>
      <c r="Z486" s="18"/>
      <c r="AA486" s="20"/>
    </row>
    <row r="487" spans="1:27" ht="31.5" hidden="1">
      <c r="A487" s="16" t="s">
        <v>88</v>
      </c>
      <c r="B487" s="17" t="s">
        <v>13</v>
      </c>
      <c r="C487" s="17" t="s">
        <v>14</v>
      </c>
      <c r="D487" s="17" t="s">
        <v>41</v>
      </c>
      <c r="E487" s="17" t="s">
        <v>142</v>
      </c>
      <c r="F487" s="17" t="s">
        <v>257</v>
      </c>
      <c r="G487" s="17" t="s">
        <v>195</v>
      </c>
      <c r="H487" s="17"/>
      <c r="I487" s="17" t="s">
        <v>48</v>
      </c>
      <c r="J487" s="18"/>
      <c r="K487" s="18"/>
      <c r="L487" s="9">
        <f t="shared" si="197"/>
        <v>0</v>
      </c>
      <c r="M487" s="18"/>
      <c r="N487" s="18"/>
      <c r="O487" s="18">
        <f t="shared" si="198"/>
        <v>0</v>
      </c>
      <c r="P487" s="18">
        <f t="shared" si="198"/>
        <v>0</v>
      </c>
      <c r="Q487" s="18">
        <f t="shared" si="198"/>
        <v>0</v>
      </c>
      <c r="R487" s="19"/>
      <c r="S487" s="18"/>
      <c r="T487" s="18">
        <f t="shared" si="192"/>
        <v>0</v>
      </c>
      <c r="U487" s="18"/>
      <c r="V487" s="18"/>
      <c r="W487" s="18"/>
      <c r="X487" s="18"/>
      <c r="Y487" s="18"/>
      <c r="Z487" s="18"/>
      <c r="AA487" s="20"/>
    </row>
    <row r="488" spans="1:27" ht="47.25" hidden="1">
      <c r="A488" s="24" t="s">
        <v>89</v>
      </c>
      <c r="B488" s="17" t="s">
        <v>13</v>
      </c>
      <c r="C488" s="17" t="s">
        <v>14</v>
      </c>
      <c r="D488" s="17" t="s">
        <v>41</v>
      </c>
      <c r="E488" s="17" t="s">
        <v>142</v>
      </c>
      <c r="F488" s="17" t="s">
        <v>257</v>
      </c>
      <c r="G488" s="17" t="s">
        <v>195</v>
      </c>
      <c r="H488" s="17"/>
      <c r="I488" s="17" t="s">
        <v>50</v>
      </c>
      <c r="J488" s="18"/>
      <c r="K488" s="18"/>
      <c r="L488" s="9">
        <f t="shared" si="197"/>
        <v>0</v>
      </c>
      <c r="M488" s="18"/>
      <c r="N488" s="18"/>
      <c r="O488" s="18"/>
      <c r="P488" s="18"/>
      <c r="Q488" s="18">
        <f>O488</f>
        <v>0</v>
      </c>
      <c r="R488" s="19"/>
      <c r="S488" s="18"/>
      <c r="T488" s="18">
        <f t="shared" si="192"/>
        <v>0</v>
      </c>
      <c r="U488" s="18"/>
      <c r="V488" s="18"/>
      <c r="W488" s="18"/>
      <c r="X488" s="18"/>
      <c r="Y488" s="18"/>
      <c r="Z488" s="18"/>
      <c r="AA488" s="20"/>
    </row>
    <row r="489" spans="1:27" ht="15.75" hidden="1">
      <c r="A489" s="16" t="s">
        <v>36</v>
      </c>
      <c r="B489" s="17" t="s">
        <v>13</v>
      </c>
      <c r="C489" s="17" t="s">
        <v>14</v>
      </c>
      <c r="D489" s="17" t="s">
        <v>41</v>
      </c>
      <c r="E489" s="17" t="s">
        <v>142</v>
      </c>
      <c r="F489" s="17" t="s">
        <v>257</v>
      </c>
      <c r="G489" s="17" t="s">
        <v>195</v>
      </c>
      <c r="H489" s="17"/>
      <c r="I489" s="17" t="s">
        <v>37</v>
      </c>
      <c r="J489" s="18"/>
      <c r="K489" s="18"/>
      <c r="L489" s="9">
        <f t="shared" si="197"/>
        <v>0</v>
      </c>
      <c r="M489" s="18"/>
      <c r="N489" s="18"/>
      <c r="O489" s="18">
        <f>O483</f>
        <v>0</v>
      </c>
      <c r="P489" s="18">
        <f>P483</f>
        <v>0</v>
      </c>
      <c r="Q489" s="18">
        <f>Q483</f>
        <v>0</v>
      </c>
      <c r="R489" s="19"/>
      <c r="S489" s="18"/>
      <c r="T489" s="18">
        <f t="shared" si="192"/>
        <v>0</v>
      </c>
      <c r="U489" s="18"/>
      <c r="V489" s="18"/>
      <c r="W489" s="18"/>
      <c r="X489" s="18"/>
      <c r="Y489" s="18"/>
      <c r="Z489" s="18"/>
      <c r="AA489" s="20"/>
    </row>
    <row r="490" spans="1:27" ht="47.25">
      <c r="A490" s="7" t="s">
        <v>258</v>
      </c>
      <c r="B490" s="8" t="s">
        <v>13</v>
      </c>
      <c r="C490" s="8" t="s">
        <v>14</v>
      </c>
      <c r="D490" s="8" t="s">
        <v>41</v>
      </c>
      <c r="E490" s="8" t="s">
        <v>39</v>
      </c>
      <c r="F490" s="8"/>
      <c r="G490" s="8"/>
      <c r="H490" s="8"/>
      <c r="I490" s="8"/>
      <c r="J490" s="9">
        <v>437520.60000000003</v>
      </c>
      <c r="K490" s="9">
        <f>K491+K500+K513</f>
        <v>320182.40000000002</v>
      </c>
      <c r="L490" s="9">
        <f t="shared" si="197"/>
        <v>-117338.20000000001</v>
      </c>
      <c r="M490" s="9">
        <f t="shared" ref="M490:P490" si="199">M491+M500+M513</f>
        <v>803.4</v>
      </c>
      <c r="N490" s="9">
        <f t="shared" si="199"/>
        <v>0</v>
      </c>
      <c r="O490" s="9"/>
      <c r="P490" s="9">
        <f t="shared" si="199"/>
        <v>0</v>
      </c>
      <c r="Q490" s="9">
        <f>Q495+Q500+Q515</f>
        <v>310183.59999999998</v>
      </c>
      <c r="R490" s="9">
        <f t="shared" ref="R490:AA490" si="200">R495+R500+R515</f>
        <v>310609.2</v>
      </c>
      <c r="S490" s="9">
        <f t="shared" si="200"/>
        <v>311723.8</v>
      </c>
      <c r="T490" s="9">
        <f t="shared" si="200"/>
        <v>209665.59999999998</v>
      </c>
      <c r="U490" s="9">
        <f t="shared" si="200"/>
        <v>208551</v>
      </c>
      <c r="V490" s="9">
        <f t="shared" si="200"/>
        <v>208551</v>
      </c>
      <c r="W490" s="9">
        <f t="shared" si="200"/>
        <v>305760.40000000002</v>
      </c>
      <c r="X490" s="9">
        <f t="shared" si="200"/>
        <v>312656</v>
      </c>
      <c r="Y490" s="9">
        <f t="shared" si="200"/>
        <v>200401</v>
      </c>
      <c r="Z490" s="9">
        <f t="shared" si="200"/>
        <v>208551</v>
      </c>
      <c r="AA490" s="9">
        <f t="shared" si="200"/>
        <v>303949.3</v>
      </c>
    </row>
    <row r="491" spans="1:27" ht="31.5" hidden="1">
      <c r="A491" s="16" t="s">
        <v>259</v>
      </c>
      <c r="B491" s="17" t="s">
        <v>13</v>
      </c>
      <c r="C491" s="17" t="s">
        <v>14</v>
      </c>
      <c r="D491" s="17" t="s">
        <v>41</v>
      </c>
      <c r="E491" s="17" t="s">
        <v>39</v>
      </c>
      <c r="F491" s="17" t="s">
        <v>260</v>
      </c>
      <c r="G491" s="17"/>
      <c r="H491" s="17"/>
      <c r="I491" s="17"/>
      <c r="J491" s="18">
        <v>427520.60000000003</v>
      </c>
      <c r="K491" s="18">
        <f>K492</f>
        <v>219527.40000000002</v>
      </c>
      <c r="L491" s="9">
        <f t="shared" si="197"/>
        <v>-207993.2</v>
      </c>
      <c r="M491" s="18">
        <f t="shared" ref="M491:AA494" si="201">M492</f>
        <v>0</v>
      </c>
      <c r="N491" s="18">
        <f t="shared" si="201"/>
        <v>0</v>
      </c>
      <c r="O491" s="18"/>
      <c r="P491" s="18">
        <f t="shared" si="201"/>
        <v>0</v>
      </c>
      <c r="Q491" s="18">
        <f t="shared" si="201"/>
        <v>219527.40000000002</v>
      </c>
      <c r="R491" s="18">
        <f t="shared" si="201"/>
        <v>337249.9</v>
      </c>
      <c r="S491" s="18">
        <f t="shared" si="201"/>
        <v>208551</v>
      </c>
      <c r="T491" s="18">
        <f t="shared" si="192"/>
        <v>-128698.90000000002</v>
      </c>
      <c r="U491" s="18">
        <f t="shared" si="201"/>
        <v>208551</v>
      </c>
      <c r="V491" s="18"/>
      <c r="W491" s="18">
        <f t="shared" si="201"/>
        <v>417102</v>
      </c>
      <c r="X491" s="18">
        <f t="shared" si="201"/>
        <v>208551</v>
      </c>
      <c r="Y491" s="18">
        <f t="shared" si="201"/>
        <v>208551</v>
      </c>
      <c r="Z491" s="18"/>
      <c r="AA491" s="18">
        <f t="shared" si="201"/>
        <v>417102</v>
      </c>
    </row>
    <row r="492" spans="1:27" s="15" customFormat="1" ht="15.75" hidden="1">
      <c r="A492" s="24" t="s">
        <v>261</v>
      </c>
      <c r="B492" s="25" t="s">
        <v>13</v>
      </c>
      <c r="C492" s="25" t="s">
        <v>14</v>
      </c>
      <c r="D492" s="25" t="s">
        <v>41</v>
      </c>
      <c r="E492" s="25" t="s">
        <v>39</v>
      </c>
      <c r="F492" s="25" t="s">
        <v>262</v>
      </c>
      <c r="G492" s="25"/>
      <c r="H492" s="25"/>
      <c r="I492" s="25"/>
      <c r="J492" s="22">
        <v>337249.9</v>
      </c>
      <c r="K492" s="22">
        <f>K493</f>
        <v>219527.40000000002</v>
      </c>
      <c r="L492" s="9">
        <f t="shared" si="197"/>
        <v>-117722.5</v>
      </c>
      <c r="M492" s="22">
        <f t="shared" si="201"/>
        <v>0</v>
      </c>
      <c r="N492" s="22">
        <f t="shared" si="201"/>
        <v>0</v>
      </c>
      <c r="O492" s="22"/>
      <c r="P492" s="22">
        <f>P493</f>
        <v>0</v>
      </c>
      <c r="Q492" s="22">
        <f>Q493</f>
        <v>219527.40000000002</v>
      </c>
      <c r="R492" s="22">
        <f>R493</f>
        <v>337249.9</v>
      </c>
      <c r="S492" s="22">
        <f>S493</f>
        <v>208551</v>
      </c>
      <c r="T492" s="18">
        <f t="shared" si="192"/>
        <v>-128698.90000000002</v>
      </c>
      <c r="U492" s="22">
        <f>U493</f>
        <v>208551</v>
      </c>
      <c r="V492" s="22"/>
      <c r="W492" s="22">
        <f>W493</f>
        <v>417102</v>
      </c>
      <c r="X492" s="22">
        <f>X493</f>
        <v>208551</v>
      </c>
      <c r="Y492" s="22">
        <f>Y493</f>
        <v>208551</v>
      </c>
      <c r="Z492" s="22"/>
      <c r="AA492" s="22">
        <f>AA493</f>
        <v>417102</v>
      </c>
    </row>
    <row r="493" spans="1:27" ht="31.5" hidden="1">
      <c r="A493" s="16" t="s">
        <v>46</v>
      </c>
      <c r="B493" s="17" t="s">
        <v>13</v>
      </c>
      <c r="C493" s="17" t="s">
        <v>14</v>
      </c>
      <c r="D493" s="17" t="s">
        <v>41</v>
      </c>
      <c r="E493" s="17" t="s">
        <v>39</v>
      </c>
      <c r="F493" s="25" t="s">
        <v>262</v>
      </c>
      <c r="G493" s="17" t="s">
        <v>31</v>
      </c>
      <c r="H493" s="17"/>
      <c r="I493" s="17"/>
      <c r="J493" s="18">
        <v>337249.9</v>
      </c>
      <c r="K493" s="18">
        <f>K494</f>
        <v>219527.40000000002</v>
      </c>
      <c r="L493" s="9">
        <f t="shared" si="197"/>
        <v>-117722.5</v>
      </c>
      <c r="M493" s="18">
        <f t="shared" si="201"/>
        <v>0</v>
      </c>
      <c r="N493" s="18">
        <f t="shared" si="201"/>
        <v>0</v>
      </c>
      <c r="O493" s="18"/>
      <c r="P493" s="18">
        <f>P494</f>
        <v>0</v>
      </c>
      <c r="Q493" s="18">
        <f t="shared" ref="Q493:Q557" si="202">K493+N493</f>
        <v>219527.40000000002</v>
      </c>
      <c r="R493" s="19">
        <v>337249.9</v>
      </c>
      <c r="S493" s="18">
        <f>S494</f>
        <v>208551</v>
      </c>
      <c r="T493" s="18">
        <f t="shared" si="192"/>
        <v>-128698.90000000002</v>
      </c>
      <c r="U493" s="18">
        <f>U494</f>
        <v>208551</v>
      </c>
      <c r="V493" s="18"/>
      <c r="W493" s="18">
        <f t="shared" ref="W493:W557" si="203">S493+U493</f>
        <v>417102</v>
      </c>
      <c r="X493" s="18">
        <f>X494</f>
        <v>208551</v>
      </c>
      <c r="Y493" s="18">
        <f>Y494</f>
        <v>208551</v>
      </c>
      <c r="Z493" s="18"/>
      <c r="AA493" s="20">
        <f t="shared" ref="AA493:AA557" si="204">X493+Y493</f>
        <v>417102</v>
      </c>
    </row>
    <row r="494" spans="1:27" ht="31.5" hidden="1">
      <c r="A494" s="16" t="s">
        <v>47</v>
      </c>
      <c r="B494" s="17" t="s">
        <v>13</v>
      </c>
      <c r="C494" s="17" t="s">
        <v>14</v>
      </c>
      <c r="D494" s="17" t="s">
        <v>41</v>
      </c>
      <c r="E494" s="17" t="s">
        <v>39</v>
      </c>
      <c r="F494" s="25" t="s">
        <v>262</v>
      </c>
      <c r="G494" s="17" t="s">
        <v>48</v>
      </c>
      <c r="H494" s="17"/>
      <c r="I494" s="17"/>
      <c r="J494" s="18">
        <v>337249.9</v>
      </c>
      <c r="K494" s="18">
        <f>K495</f>
        <v>219527.40000000002</v>
      </c>
      <c r="L494" s="9">
        <f t="shared" si="197"/>
        <v>-117722.5</v>
      </c>
      <c r="M494" s="18">
        <f t="shared" si="201"/>
        <v>0</v>
      </c>
      <c r="N494" s="18">
        <f t="shared" si="201"/>
        <v>0</v>
      </c>
      <c r="O494" s="18"/>
      <c r="P494" s="18">
        <f>P495</f>
        <v>0</v>
      </c>
      <c r="Q494" s="18">
        <f t="shared" si="202"/>
        <v>219527.40000000002</v>
      </c>
      <c r="R494" s="19">
        <v>337249.9</v>
      </c>
      <c r="S494" s="18">
        <f>S495</f>
        <v>208551</v>
      </c>
      <c r="T494" s="18">
        <f t="shared" si="192"/>
        <v>-128698.90000000002</v>
      </c>
      <c r="U494" s="18">
        <f>U495</f>
        <v>208551</v>
      </c>
      <c r="V494" s="18"/>
      <c r="W494" s="18">
        <f t="shared" si="203"/>
        <v>417102</v>
      </c>
      <c r="X494" s="18">
        <f>X495</f>
        <v>208551</v>
      </c>
      <c r="Y494" s="18">
        <f>Y495</f>
        <v>208551</v>
      </c>
      <c r="Z494" s="18"/>
      <c r="AA494" s="20">
        <f t="shared" si="204"/>
        <v>417102</v>
      </c>
    </row>
    <row r="495" spans="1:27" ht="31.5">
      <c r="A495" s="16" t="s">
        <v>49</v>
      </c>
      <c r="B495" s="17" t="s">
        <v>13</v>
      </c>
      <c r="C495" s="17" t="s">
        <v>14</v>
      </c>
      <c r="D495" s="17" t="s">
        <v>41</v>
      </c>
      <c r="E495" s="17" t="s">
        <v>39</v>
      </c>
      <c r="F495" s="25" t="s">
        <v>350</v>
      </c>
      <c r="G495" s="17" t="s">
        <v>50</v>
      </c>
      <c r="H495" s="17"/>
      <c r="I495" s="17"/>
      <c r="J495" s="18">
        <v>337249.9</v>
      </c>
      <c r="K495" s="18">
        <f>K499</f>
        <v>219527.40000000002</v>
      </c>
      <c r="L495" s="9">
        <f t="shared" si="197"/>
        <v>-117722.5</v>
      </c>
      <c r="M495" s="18">
        <f>M499</f>
        <v>0</v>
      </c>
      <c r="N495" s="18">
        <f>N499</f>
        <v>0</v>
      </c>
      <c r="O495" s="18"/>
      <c r="P495" s="18">
        <f>P499</f>
        <v>0</v>
      </c>
      <c r="Q495" s="18">
        <v>208551</v>
      </c>
      <c r="R495" s="18">
        <v>208551</v>
      </c>
      <c r="S495" s="18">
        <v>208551</v>
      </c>
      <c r="T495" s="18">
        <v>208551</v>
      </c>
      <c r="U495" s="18">
        <v>208551</v>
      </c>
      <c r="V495" s="18">
        <v>208551</v>
      </c>
      <c r="W495" s="18">
        <v>208551</v>
      </c>
      <c r="X495" s="18">
        <v>208551</v>
      </c>
      <c r="Y495" s="18">
        <v>208551</v>
      </c>
      <c r="Z495" s="18">
        <v>208551</v>
      </c>
      <c r="AA495" s="18">
        <v>208551</v>
      </c>
    </row>
    <row r="496" spans="1:27" ht="15.75" hidden="1">
      <c r="A496" s="16" t="s">
        <v>29</v>
      </c>
      <c r="B496" s="17" t="s">
        <v>13</v>
      </c>
      <c r="C496" s="17" t="s">
        <v>14</v>
      </c>
      <c r="D496" s="17" t="s">
        <v>41</v>
      </c>
      <c r="E496" s="17" t="s">
        <v>39</v>
      </c>
      <c r="F496" s="25" t="s">
        <v>262</v>
      </c>
      <c r="G496" s="17" t="s">
        <v>50</v>
      </c>
      <c r="H496" s="17" t="s">
        <v>51</v>
      </c>
      <c r="I496" s="17" t="s">
        <v>31</v>
      </c>
      <c r="J496" s="18">
        <v>337249.9</v>
      </c>
      <c r="K496" s="18">
        <f>K497</f>
        <v>219527.40000000002</v>
      </c>
      <c r="L496" s="9">
        <f t="shared" si="197"/>
        <v>-117722.5</v>
      </c>
      <c r="M496" s="18">
        <f>M497</f>
        <v>0</v>
      </c>
      <c r="N496" s="18">
        <f>N497</f>
        <v>0</v>
      </c>
      <c r="O496" s="18"/>
      <c r="P496" s="18">
        <f>P497</f>
        <v>0</v>
      </c>
      <c r="Q496" s="18">
        <f t="shared" si="202"/>
        <v>219527.40000000002</v>
      </c>
      <c r="R496" s="19">
        <v>337249.9</v>
      </c>
      <c r="S496" s="18">
        <f>S497</f>
        <v>219527.40000000002</v>
      </c>
      <c r="T496" s="18">
        <f t="shared" si="192"/>
        <v>-117722.5</v>
      </c>
      <c r="U496" s="18">
        <f>U497</f>
        <v>0</v>
      </c>
      <c r="V496" s="18"/>
      <c r="W496" s="18">
        <f t="shared" si="203"/>
        <v>219527.40000000002</v>
      </c>
      <c r="X496" s="18">
        <f>X497</f>
        <v>219527.40000000002</v>
      </c>
      <c r="Y496" s="18">
        <f>Y497</f>
        <v>0</v>
      </c>
      <c r="Z496" s="18"/>
      <c r="AA496" s="20">
        <f t="shared" si="204"/>
        <v>219527.40000000002</v>
      </c>
    </row>
    <row r="497" spans="1:27" ht="15.75" hidden="1">
      <c r="A497" s="16" t="s">
        <v>52</v>
      </c>
      <c r="B497" s="17" t="s">
        <v>13</v>
      </c>
      <c r="C497" s="17" t="s">
        <v>14</v>
      </c>
      <c r="D497" s="17" t="s">
        <v>41</v>
      </c>
      <c r="E497" s="17" t="s">
        <v>39</v>
      </c>
      <c r="F497" s="25" t="s">
        <v>262</v>
      </c>
      <c r="G497" s="17" t="s">
        <v>50</v>
      </c>
      <c r="H497" s="17" t="s">
        <v>51</v>
      </c>
      <c r="I497" s="17" t="s">
        <v>53</v>
      </c>
      <c r="J497" s="18">
        <v>337249.9</v>
      </c>
      <c r="K497" s="18">
        <f>K498</f>
        <v>219527.40000000002</v>
      </c>
      <c r="L497" s="9">
        <f t="shared" si="197"/>
        <v>-117722.5</v>
      </c>
      <c r="M497" s="18">
        <f>M498</f>
        <v>0</v>
      </c>
      <c r="N497" s="18">
        <f>N498</f>
        <v>0</v>
      </c>
      <c r="O497" s="18"/>
      <c r="P497" s="18">
        <f>P498</f>
        <v>0</v>
      </c>
      <c r="Q497" s="18">
        <f t="shared" si="202"/>
        <v>219527.40000000002</v>
      </c>
      <c r="R497" s="19">
        <v>337249.9</v>
      </c>
      <c r="S497" s="18">
        <f>S498</f>
        <v>219527.40000000002</v>
      </c>
      <c r="T497" s="18">
        <f t="shared" si="192"/>
        <v>-117722.5</v>
      </c>
      <c r="U497" s="18">
        <f>U498</f>
        <v>0</v>
      </c>
      <c r="V497" s="18"/>
      <c r="W497" s="18">
        <f t="shared" si="203"/>
        <v>219527.40000000002</v>
      </c>
      <c r="X497" s="18">
        <f>X498</f>
        <v>219527.40000000002</v>
      </c>
      <c r="Y497" s="18">
        <f>Y498</f>
        <v>0</v>
      </c>
      <c r="Z497" s="18"/>
      <c r="AA497" s="20">
        <f t="shared" si="204"/>
        <v>219527.40000000002</v>
      </c>
    </row>
    <row r="498" spans="1:27" ht="15.75" hidden="1">
      <c r="A498" s="16" t="s">
        <v>54</v>
      </c>
      <c r="B498" s="17" t="s">
        <v>13</v>
      </c>
      <c r="C498" s="17" t="s">
        <v>14</v>
      </c>
      <c r="D498" s="17" t="s">
        <v>41</v>
      </c>
      <c r="E498" s="17" t="s">
        <v>39</v>
      </c>
      <c r="F498" s="25" t="s">
        <v>262</v>
      </c>
      <c r="G498" s="17" t="s">
        <v>50</v>
      </c>
      <c r="H498" s="17" t="s">
        <v>51</v>
      </c>
      <c r="I498" s="17" t="s">
        <v>55</v>
      </c>
      <c r="J498" s="18">
        <v>337249.9</v>
      </c>
      <c r="K498" s="18">
        <f>320387.4-99860-1000</f>
        <v>219527.40000000002</v>
      </c>
      <c r="L498" s="9">
        <f t="shared" si="197"/>
        <v>-117722.5</v>
      </c>
      <c r="M498" s="18"/>
      <c r="N498" s="18"/>
      <c r="O498" s="18"/>
      <c r="P498" s="18"/>
      <c r="Q498" s="18">
        <f t="shared" si="202"/>
        <v>219527.40000000002</v>
      </c>
      <c r="R498" s="19">
        <v>337249.9</v>
      </c>
      <c r="S498" s="18">
        <f>320387.4-1000-99860</f>
        <v>219527.40000000002</v>
      </c>
      <c r="T498" s="18">
        <f t="shared" si="192"/>
        <v>-117722.5</v>
      </c>
      <c r="U498" s="18"/>
      <c r="V498" s="18"/>
      <c r="W498" s="18">
        <f t="shared" si="203"/>
        <v>219527.40000000002</v>
      </c>
      <c r="X498" s="18">
        <f>320387.4-100860</f>
        <v>219527.40000000002</v>
      </c>
      <c r="Y498" s="18"/>
      <c r="Z498" s="18"/>
      <c r="AA498" s="20">
        <f t="shared" si="204"/>
        <v>219527.40000000002</v>
      </c>
    </row>
    <row r="499" spans="1:27" ht="15.75" hidden="1">
      <c r="A499" s="16" t="s">
        <v>36</v>
      </c>
      <c r="B499" s="17" t="s">
        <v>13</v>
      </c>
      <c r="C499" s="17" t="s">
        <v>14</v>
      </c>
      <c r="D499" s="17" t="s">
        <v>41</v>
      </c>
      <c r="E499" s="17" t="s">
        <v>39</v>
      </c>
      <c r="F499" s="25" t="s">
        <v>262</v>
      </c>
      <c r="G499" s="17" t="s">
        <v>50</v>
      </c>
      <c r="H499" s="17" t="s">
        <v>51</v>
      </c>
      <c r="I499" s="17" t="s">
        <v>37</v>
      </c>
      <c r="J499" s="18">
        <v>337249.9</v>
      </c>
      <c r="K499" s="18">
        <f>K496</f>
        <v>219527.40000000002</v>
      </c>
      <c r="L499" s="9">
        <f t="shared" si="197"/>
        <v>-117722.5</v>
      </c>
      <c r="M499" s="18">
        <f>M496</f>
        <v>0</v>
      </c>
      <c r="N499" s="18">
        <f>N496</f>
        <v>0</v>
      </c>
      <c r="O499" s="18"/>
      <c r="P499" s="18">
        <f>P496</f>
        <v>0</v>
      </c>
      <c r="Q499" s="18">
        <f t="shared" si="202"/>
        <v>219527.40000000002</v>
      </c>
      <c r="R499" s="19">
        <v>337249.9</v>
      </c>
      <c r="S499" s="18">
        <f>S496</f>
        <v>219527.40000000002</v>
      </c>
      <c r="T499" s="18">
        <f t="shared" si="192"/>
        <v>-117722.5</v>
      </c>
      <c r="U499" s="18">
        <f>U496</f>
        <v>0</v>
      </c>
      <c r="V499" s="18"/>
      <c r="W499" s="18">
        <f t="shared" si="203"/>
        <v>219527.40000000002</v>
      </c>
      <c r="X499" s="18">
        <f>X496</f>
        <v>219527.40000000002</v>
      </c>
      <c r="Y499" s="18">
        <f>Y496</f>
        <v>0</v>
      </c>
      <c r="Z499" s="18"/>
      <c r="AA499" s="20">
        <f t="shared" si="204"/>
        <v>219527.40000000002</v>
      </c>
    </row>
    <row r="500" spans="1:27" ht="63">
      <c r="A500" s="16" t="s">
        <v>82</v>
      </c>
      <c r="B500" s="17" t="s">
        <v>13</v>
      </c>
      <c r="C500" s="17" t="s">
        <v>14</v>
      </c>
      <c r="D500" s="17" t="s">
        <v>41</v>
      </c>
      <c r="E500" s="17" t="s">
        <v>39</v>
      </c>
      <c r="F500" s="17" t="s">
        <v>349</v>
      </c>
      <c r="G500" s="17"/>
      <c r="H500" s="17"/>
      <c r="I500" s="17"/>
      <c r="J500" s="18">
        <v>90270.7</v>
      </c>
      <c r="K500" s="18">
        <f>K501</f>
        <v>91155</v>
      </c>
      <c r="L500" s="9">
        <f t="shared" si="197"/>
        <v>884.30000000000291</v>
      </c>
      <c r="M500" s="18">
        <f>M501</f>
        <v>803.4</v>
      </c>
      <c r="N500" s="18">
        <f>N501</f>
        <v>0</v>
      </c>
      <c r="O500" s="18"/>
      <c r="P500" s="18">
        <f>P501</f>
        <v>0</v>
      </c>
      <c r="Q500" s="18">
        <v>92607.6</v>
      </c>
      <c r="R500" s="19">
        <v>92058.200000000012</v>
      </c>
      <c r="S500" s="18">
        <f>S501</f>
        <v>93672.8</v>
      </c>
      <c r="T500" s="18">
        <f t="shared" si="192"/>
        <v>1614.5999999999913</v>
      </c>
      <c r="U500" s="18">
        <f>U501</f>
        <v>0</v>
      </c>
      <c r="V500" s="18"/>
      <c r="W500" s="18">
        <v>95309.4</v>
      </c>
      <c r="X500" s="18">
        <f>X501</f>
        <v>93955</v>
      </c>
      <c r="Y500" s="18">
        <f>Y501</f>
        <v>0</v>
      </c>
      <c r="Z500" s="18"/>
      <c r="AA500" s="20">
        <v>95398.3</v>
      </c>
    </row>
    <row r="501" spans="1:27" s="15" customFormat="1" ht="63" hidden="1">
      <c r="A501" s="24" t="s">
        <v>82</v>
      </c>
      <c r="B501" s="25" t="s">
        <v>13</v>
      </c>
      <c r="C501" s="25" t="s">
        <v>14</v>
      </c>
      <c r="D501" s="25" t="s">
        <v>41</v>
      </c>
      <c r="E501" s="25" t="s">
        <v>39</v>
      </c>
      <c r="F501" s="25" t="s">
        <v>263</v>
      </c>
      <c r="G501" s="25" t="s">
        <v>83</v>
      </c>
      <c r="H501" s="25"/>
      <c r="I501" s="25"/>
      <c r="J501" s="22">
        <v>90270.7</v>
      </c>
      <c r="K501" s="22">
        <f>K502</f>
        <v>91155</v>
      </c>
      <c r="L501" s="9">
        <f t="shared" si="197"/>
        <v>884.30000000000291</v>
      </c>
      <c r="M501" s="22">
        <f>M502</f>
        <v>803.4</v>
      </c>
      <c r="N501" s="22">
        <f>N502</f>
        <v>0</v>
      </c>
      <c r="O501" s="22"/>
      <c r="P501" s="22">
        <f>P502</f>
        <v>0</v>
      </c>
      <c r="Q501" s="18">
        <f t="shared" si="202"/>
        <v>91155</v>
      </c>
      <c r="R501" s="19">
        <v>92058.200000000012</v>
      </c>
      <c r="S501" s="22">
        <f>S502</f>
        <v>93672.8</v>
      </c>
      <c r="T501" s="18">
        <f t="shared" si="192"/>
        <v>1614.5999999999913</v>
      </c>
      <c r="U501" s="22">
        <f>U502</f>
        <v>0</v>
      </c>
      <c r="V501" s="22"/>
      <c r="W501" s="18">
        <f t="shared" si="203"/>
        <v>93672.8</v>
      </c>
      <c r="X501" s="22">
        <f>X502</f>
        <v>93955</v>
      </c>
      <c r="Y501" s="22">
        <f>Y502</f>
        <v>0</v>
      </c>
      <c r="Z501" s="22"/>
      <c r="AA501" s="20">
        <f t="shared" si="204"/>
        <v>93955</v>
      </c>
    </row>
    <row r="502" spans="1:27" ht="31.5" hidden="1">
      <c r="A502" s="16" t="s">
        <v>84</v>
      </c>
      <c r="B502" s="17" t="s">
        <v>13</v>
      </c>
      <c r="C502" s="17" t="s">
        <v>14</v>
      </c>
      <c r="D502" s="17" t="s">
        <v>41</v>
      </c>
      <c r="E502" s="17" t="s">
        <v>39</v>
      </c>
      <c r="F502" s="17" t="s">
        <v>263</v>
      </c>
      <c r="G502" s="17" t="s">
        <v>85</v>
      </c>
      <c r="H502" s="17"/>
      <c r="I502" s="17"/>
      <c r="J502" s="18">
        <v>90270.7</v>
      </c>
      <c r="K502" s="18">
        <f>K503+K508</f>
        <v>91155</v>
      </c>
      <c r="L502" s="9">
        <f t="shared" si="197"/>
        <v>884.30000000000291</v>
      </c>
      <c r="M502" s="18">
        <f>M503+M508</f>
        <v>803.4</v>
      </c>
      <c r="N502" s="18">
        <f>N503+N508</f>
        <v>0</v>
      </c>
      <c r="O502" s="18"/>
      <c r="P502" s="18">
        <f>P503+P508</f>
        <v>0</v>
      </c>
      <c r="Q502" s="18">
        <f t="shared" si="202"/>
        <v>91155</v>
      </c>
      <c r="R502" s="19">
        <v>92058.200000000012</v>
      </c>
      <c r="S502" s="18">
        <f>S503+S508</f>
        <v>93672.8</v>
      </c>
      <c r="T502" s="18">
        <f t="shared" si="192"/>
        <v>1614.5999999999913</v>
      </c>
      <c r="U502" s="18">
        <f>U503+U508</f>
        <v>0</v>
      </c>
      <c r="V502" s="18"/>
      <c r="W502" s="18">
        <f t="shared" si="203"/>
        <v>93672.8</v>
      </c>
      <c r="X502" s="18">
        <f>X503+X508</f>
        <v>93955</v>
      </c>
      <c r="Y502" s="18">
        <f>Y503+Y508</f>
        <v>0</v>
      </c>
      <c r="Z502" s="18"/>
      <c r="AA502" s="20">
        <f t="shared" si="204"/>
        <v>93955</v>
      </c>
    </row>
    <row r="503" spans="1:27" ht="94.5" hidden="1">
      <c r="A503" s="16" t="s">
        <v>86</v>
      </c>
      <c r="B503" s="17" t="s">
        <v>13</v>
      </c>
      <c r="C503" s="17" t="s">
        <v>14</v>
      </c>
      <c r="D503" s="17" t="s">
        <v>41</v>
      </c>
      <c r="E503" s="17" t="s">
        <v>39</v>
      </c>
      <c r="F503" s="17" t="s">
        <v>263</v>
      </c>
      <c r="G503" s="17" t="s">
        <v>87</v>
      </c>
      <c r="H503" s="17"/>
      <c r="I503" s="17"/>
      <c r="J503" s="18">
        <v>88770.4</v>
      </c>
      <c r="K503" s="18">
        <f>K504</f>
        <v>89064</v>
      </c>
      <c r="L503" s="9">
        <f t="shared" si="197"/>
        <v>293.60000000000582</v>
      </c>
      <c r="M503" s="18">
        <f t="shared" ref="M503:N505" si="205">M504</f>
        <v>803.4</v>
      </c>
      <c r="N503" s="18">
        <f t="shared" si="205"/>
        <v>0</v>
      </c>
      <c r="O503" s="18"/>
      <c r="P503" s="18">
        <f>P504</f>
        <v>0</v>
      </c>
      <c r="Q503" s="18">
        <f t="shared" si="202"/>
        <v>89064</v>
      </c>
      <c r="R503" s="19">
        <v>90557.900000000009</v>
      </c>
      <c r="S503" s="18">
        <f>S504</f>
        <v>91510</v>
      </c>
      <c r="T503" s="18">
        <f t="shared" si="192"/>
        <v>952.09999999999127</v>
      </c>
      <c r="U503" s="18">
        <f>U504</f>
        <v>0</v>
      </c>
      <c r="V503" s="18"/>
      <c r="W503" s="18">
        <f t="shared" si="203"/>
        <v>91510</v>
      </c>
      <c r="X503" s="18">
        <f t="shared" ref="X503:Y505" si="206">X504</f>
        <v>91721.3</v>
      </c>
      <c r="Y503" s="18">
        <f t="shared" si="206"/>
        <v>0</v>
      </c>
      <c r="Z503" s="18"/>
      <c r="AA503" s="20">
        <f t="shared" si="204"/>
        <v>91721.3</v>
      </c>
    </row>
    <row r="504" spans="1:27" ht="15.75" hidden="1">
      <c r="A504" s="16" t="s">
        <v>29</v>
      </c>
      <c r="B504" s="17" t="s">
        <v>13</v>
      </c>
      <c r="C504" s="17" t="s">
        <v>14</v>
      </c>
      <c r="D504" s="17" t="s">
        <v>41</v>
      </c>
      <c r="E504" s="17" t="s">
        <v>39</v>
      </c>
      <c r="F504" s="17" t="s">
        <v>263</v>
      </c>
      <c r="G504" s="17" t="s">
        <v>87</v>
      </c>
      <c r="H504" s="17"/>
      <c r="I504" s="17" t="s">
        <v>31</v>
      </c>
      <c r="J504" s="18">
        <v>88770.4</v>
      </c>
      <c r="K504" s="18">
        <f>K505</f>
        <v>89064</v>
      </c>
      <c r="L504" s="9">
        <f t="shared" si="197"/>
        <v>293.60000000000582</v>
      </c>
      <c r="M504" s="18">
        <f t="shared" si="205"/>
        <v>803.4</v>
      </c>
      <c r="N504" s="18">
        <f t="shared" si="205"/>
        <v>0</v>
      </c>
      <c r="O504" s="18"/>
      <c r="P504" s="18">
        <f>P505</f>
        <v>0</v>
      </c>
      <c r="Q504" s="18">
        <f t="shared" si="202"/>
        <v>89064</v>
      </c>
      <c r="R504" s="19">
        <v>90557.900000000009</v>
      </c>
      <c r="S504" s="18">
        <f>S505</f>
        <v>91510</v>
      </c>
      <c r="T504" s="18">
        <f t="shared" si="192"/>
        <v>952.09999999999127</v>
      </c>
      <c r="U504" s="18">
        <f>U505</f>
        <v>0</v>
      </c>
      <c r="V504" s="18"/>
      <c r="W504" s="18">
        <f t="shared" si="203"/>
        <v>91510</v>
      </c>
      <c r="X504" s="18">
        <f t="shared" si="206"/>
        <v>91721.3</v>
      </c>
      <c r="Y504" s="18">
        <f t="shared" si="206"/>
        <v>0</v>
      </c>
      <c r="Z504" s="18"/>
      <c r="AA504" s="20">
        <f t="shared" si="204"/>
        <v>91721.3</v>
      </c>
    </row>
    <row r="505" spans="1:27" ht="31.5" hidden="1">
      <c r="A505" s="16" t="s">
        <v>88</v>
      </c>
      <c r="B505" s="17" t="s">
        <v>13</v>
      </c>
      <c r="C505" s="17" t="s">
        <v>14</v>
      </c>
      <c r="D505" s="17" t="s">
        <v>41</v>
      </c>
      <c r="E505" s="17" t="s">
        <v>39</v>
      </c>
      <c r="F505" s="17" t="s">
        <v>263</v>
      </c>
      <c r="G505" s="17" t="s">
        <v>87</v>
      </c>
      <c r="H505" s="17"/>
      <c r="I505" s="17" t="s">
        <v>48</v>
      </c>
      <c r="J505" s="18">
        <v>88770.4</v>
      </c>
      <c r="K505" s="18">
        <f>K506</f>
        <v>89064</v>
      </c>
      <c r="L505" s="9">
        <f t="shared" si="197"/>
        <v>293.60000000000582</v>
      </c>
      <c r="M505" s="18">
        <f t="shared" si="205"/>
        <v>803.4</v>
      </c>
      <c r="N505" s="18">
        <f t="shared" si="205"/>
        <v>0</v>
      </c>
      <c r="O505" s="18"/>
      <c r="P505" s="18">
        <f>P506</f>
        <v>0</v>
      </c>
      <c r="Q505" s="18">
        <f t="shared" si="202"/>
        <v>89064</v>
      </c>
      <c r="R505" s="19">
        <v>90557.900000000009</v>
      </c>
      <c r="S505" s="18">
        <f>S506</f>
        <v>91510</v>
      </c>
      <c r="T505" s="18">
        <f t="shared" si="192"/>
        <v>952.09999999999127</v>
      </c>
      <c r="U505" s="18">
        <f>U506</f>
        <v>0</v>
      </c>
      <c r="V505" s="18"/>
      <c r="W505" s="18">
        <f t="shared" si="203"/>
        <v>91510</v>
      </c>
      <c r="X505" s="18">
        <f t="shared" si="206"/>
        <v>91721.3</v>
      </c>
      <c r="Y505" s="18">
        <f t="shared" si="206"/>
        <v>0</v>
      </c>
      <c r="Z505" s="18"/>
      <c r="AA505" s="20">
        <f t="shared" si="204"/>
        <v>91721.3</v>
      </c>
    </row>
    <row r="506" spans="1:27" ht="47.25" hidden="1">
      <c r="A506" s="16" t="s">
        <v>89</v>
      </c>
      <c r="B506" s="17" t="s">
        <v>13</v>
      </c>
      <c r="C506" s="17" t="s">
        <v>14</v>
      </c>
      <c r="D506" s="17" t="s">
        <v>41</v>
      </c>
      <c r="E506" s="17" t="s">
        <v>39</v>
      </c>
      <c r="F506" s="17" t="s">
        <v>263</v>
      </c>
      <c r="G506" s="17" t="s">
        <v>87</v>
      </c>
      <c r="H506" s="17"/>
      <c r="I506" s="17" t="s">
        <v>50</v>
      </c>
      <c r="J506" s="18">
        <v>88770.4</v>
      </c>
      <c r="K506" s="18">
        <v>89064</v>
      </c>
      <c r="L506" s="9">
        <f t="shared" si="197"/>
        <v>293.60000000000582</v>
      </c>
      <c r="M506" s="18">
        <v>803.4</v>
      </c>
      <c r="N506" s="18"/>
      <c r="O506" s="18"/>
      <c r="P506" s="18"/>
      <c r="Q506" s="18">
        <f t="shared" si="202"/>
        <v>89064</v>
      </c>
      <c r="R506" s="19">
        <v>90557.900000000009</v>
      </c>
      <c r="S506" s="18">
        <v>91510</v>
      </c>
      <c r="T506" s="18">
        <f t="shared" si="192"/>
        <v>952.09999999999127</v>
      </c>
      <c r="U506" s="18"/>
      <c r="V506" s="18"/>
      <c r="W506" s="18">
        <f t="shared" si="203"/>
        <v>91510</v>
      </c>
      <c r="X506" s="18">
        <v>91721.3</v>
      </c>
      <c r="Y506" s="18"/>
      <c r="Z506" s="18"/>
      <c r="AA506" s="20">
        <f t="shared" si="204"/>
        <v>91721.3</v>
      </c>
    </row>
    <row r="507" spans="1:27" ht="15.75" hidden="1">
      <c r="A507" s="16" t="s">
        <v>36</v>
      </c>
      <c r="B507" s="17" t="s">
        <v>13</v>
      </c>
      <c r="C507" s="17" t="s">
        <v>14</v>
      </c>
      <c r="D507" s="17" t="s">
        <v>41</v>
      </c>
      <c r="E507" s="17" t="s">
        <v>39</v>
      </c>
      <c r="F507" s="17" t="s">
        <v>263</v>
      </c>
      <c r="G507" s="17" t="s">
        <v>87</v>
      </c>
      <c r="H507" s="17"/>
      <c r="I507" s="17" t="s">
        <v>37</v>
      </c>
      <c r="J507" s="18">
        <v>88770.4</v>
      </c>
      <c r="K507" s="18">
        <f>K504</f>
        <v>89064</v>
      </c>
      <c r="L507" s="9">
        <f t="shared" si="197"/>
        <v>293.60000000000582</v>
      </c>
      <c r="M507" s="18">
        <f>M504</f>
        <v>803.4</v>
      </c>
      <c r="N507" s="18">
        <f>N504</f>
        <v>0</v>
      </c>
      <c r="O507" s="18"/>
      <c r="P507" s="18">
        <f>P504</f>
        <v>0</v>
      </c>
      <c r="Q507" s="18">
        <f t="shared" si="202"/>
        <v>89064</v>
      </c>
      <c r="R507" s="19">
        <v>90557.900000000009</v>
      </c>
      <c r="S507" s="18">
        <f>S504</f>
        <v>91510</v>
      </c>
      <c r="T507" s="18">
        <f t="shared" si="192"/>
        <v>952.09999999999127</v>
      </c>
      <c r="U507" s="18">
        <f>U504</f>
        <v>0</v>
      </c>
      <c r="V507" s="18"/>
      <c r="W507" s="18">
        <f t="shared" si="203"/>
        <v>91510</v>
      </c>
      <c r="X507" s="18">
        <f>X504</f>
        <v>91721.3</v>
      </c>
      <c r="Y507" s="18">
        <f>Y504</f>
        <v>0</v>
      </c>
      <c r="Z507" s="18"/>
      <c r="AA507" s="20">
        <f t="shared" si="204"/>
        <v>91721.3</v>
      </c>
    </row>
    <row r="508" spans="1:27" ht="31.5" hidden="1">
      <c r="A508" s="16" t="s">
        <v>90</v>
      </c>
      <c r="B508" s="17" t="s">
        <v>13</v>
      </c>
      <c r="C508" s="17" t="s">
        <v>14</v>
      </c>
      <c r="D508" s="17" t="s">
        <v>41</v>
      </c>
      <c r="E508" s="17" t="s">
        <v>39</v>
      </c>
      <c r="F508" s="17" t="s">
        <v>263</v>
      </c>
      <c r="G508" s="17" t="s">
        <v>91</v>
      </c>
      <c r="H508" s="17"/>
      <c r="I508" s="17"/>
      <c r="J508" s="18">
        <v>1500.3</v>
      </c>
      <c r="K508" s="18">
        <f>K512</f>
        <v>2091</v>
      </c>
      <c r="L508" s="9">
        <f t="shared" si="197"/>
        <v>590.70000000000005</v>
      </c>
      <c r="M508" s="18">
        <f>M512</f>
        <v>0</v>
      </c>
      <c r="N508" s="18">
        <f>N512</f>
        <v>0</v>
      </c>
      <c r="O508" s="18"/>
      <c r="P508" s="18">
        <f>P512</f>
        <v>0</v>
      </c>
      <c r="Q508" s="18">
        <f t="shared" si="202"/>
        <v>2091</v>
      </c>
      <c r="R508" s="19">
        <v>1500.3000000000002</v>
      </c>
      <c r="S508" s="18">
        <f>S512</f>
        <v>2162.8000000000002</v>
      </c>
      <c r="T508" s="18">
        <f t="shared" si="192"/>
        <v>662.5</v>
      </c>
      <c r="U508" s="18">
        <f>U512</f>
        <v>0</v>
      </c>
      <c r="V508" s="18"/>
      <c r="W508" s="18">
        <f t="shared" si="203"/>
        <v>2162.8000000000002</v>
      </c>
      <c r="X508" s="18">
        <f>X512</f>
        <v>2233.6999999999998</v>
      </c>
      <c r="Y508" s="18">
        <f>Y512</f>
        <v>0</v>
      </c>
      <c r="Z508" s="18"/>
      <c r="AA508" s="20">
        <f t="shared" si="204"/>
        <v>2233.6999999999998</v>
      </c>
    </row>
    <row r="509" spans="1:27" ht="15.75" hidden="1">
      <c r="A509" s="16" t="s">
        <v>29</v>
      </c>
      <c r="B509" s="17" t="s">
        <v>13</v>
      </c>
      <c r="C509" s="17" t="s">
        <v>14</v>
      </c>
      <c r="D509" s="17" t="s">
        <v>41</v>
      </c>
      <c r="E509" s="17" t="s">
        <v>39</v>
      </c>
      <c r="F509" s="17" t="s">
        <v>263</v>
      </c>
      <c r="G509" s="17" t="s">
        <v>91</v>
      </c>
      <c r="H509" s="17"/>
      <c r="I509" s="17" t="s">
        <v>31</v>
      </c>
      <c r="J509" s="18">
        <v>1500.3</v>
      </c>
      <c r="K509" s="18">
        <f>K510</f>
        <v>2091</v>
      </c>
      <c r="L509" s="9">
        <f t="shared" si="197"/>
        <v>590.70000000000005</v>
      </c>
      <c r="M509" s="18">
        <f>M510</f>
        <v>0</v>
      </c>
      <c r="N509" s="18">
        <f>N510</f>
        <v>0</v>
      </c>
      <c r="O509" s="18"/>
      <c r="P509" s="18">
        <f>P510</f>
        <v>0</v>
      </c>
      <c r="Q509" s="18">
        <f t="shared" si="202"/>
        <v>2091</v>
      </c>
      <c r="R509" s="19">
        <v>1500.3000000000002</v>
      </c>
      <c r="S509" s="18">
        <f>S510</f>
        <v>2162.8000000000002</v>
      </c>
      <c r="T509" s="18">
        <f t="shared" si="192"/>
        <v>662.5</v>
      </c>
      <c r="U509" s="18">
        <f>U510</f>
        <v>0</v>
      </c>
      <c r="V509" s="18"/>
      <c r="W509" s="18">
        <f t="shared" si="203"/>
        <v>2162.8000000000002</v>
      </c>
      <c r="X509" s="18">
        <f>X510</f>
        <v>2233.6999999999998</v>
      </c>
      <c r="Y509" s="18">
        <f>Y510</f>
        <v>0</v>
      </c>
      <c r="Z509" s="18"/>
      <c r="AA509" s="20">
        <f t="shared" si="204"/>
        <v>2233.6999999999998</v>
      </c>
    </row>
    <row r="510" spans="1:27" ht="31.5" hidden="1">
      <c r="A510" s="16" t="s">
        <v>88</v>
      </c>
      <c r="B510" s="17" t="s">
        <v>13</v>
      </c>
      <c r="C510" s="17" t="s">
        <v>14</v>
      </c>
      <c r="D510" s="17" t="s">
        <v>41</v>
      </c>
      <c r="E510" s="17" t="s">
        <v>39</v>
      </c>
      <c r="F510" s="17" t="s">
        <v>263</v>
      </c>
      <c r="G510" s="17" t="s">
        <v>91</v>
      </c>
      <c r="H510" s="17"/>
      <c r="I510" s="17" t="s">
        <v>48</v>
      </c>
      <c r="J510" s="18">
        <v>1500.3</v>
      </c>
      <c r="K510" s="18">
        <f>K511</f>
        <v>2091</v>
      </c>
      <c r="L510" s="9">
        <f t="shared" si="197"/>
        <v>590.70000000000005</v>
      </c>
      <c r="M510" s="18">
        <f>M511</f>
        <v>0</v>
      </c>
      <c r="N510" s="18">
        <f>N511</f>
        <v>0</v>
      </c>
      <c r="O510" s="18"/>
      <c r="P510" s="18">
        <f>P511</f>
        <v>0</v>
      </c>
      <c r="Q510" s="18">
        <f t="shared" si="202"/>
        <v>2091</v>
      </c>
      <c r="R510" s="19">
        <v>1500.3000000000002</v>
      </c>
      <c r="S510" s="18">
        <f>S511</f>
        <v>2162.8000000000002</v>
      </c>
      <c r="T510" s="18">
        <f t="shared" si="192"/>
        <v>662.5</v>
      </c>
      <c r="U510" s="18">
        <f>U511</f>
        <v>0</v>
      </c>
      <c r="V510" s="18"/>
      <c r="W510" s="18">
        <f t="shared" si="203"/>
        <v>2162.8000000000002</v>
      </c>
      <c r="X510" s="18">
        <f>X511</f>
        <v>2233.6999999999998</v>
      </c>
      <c r="Y510" s="18">
        <f>Y511</f>
        <v>0</v>
      </c>
      <c r="Z510" s="18"/>
      <c r="AA510" s="20">
        <f t="shared" si="204"/>
        <v>2233.6999999999998</v>
      </c>
    </row>
    <row r="511" spans="1:27" ht="47.25" hidden="1">
      <c r="A511" s="16" t="s">
        <v>89</v>
      </c>
      <c r="B511" s="17" t="s">
        <v>13</v>
      </c>
      <c r="C511" s="17" t="s">
        <v>14</v>
      </c>
      <c r="D511" s="17" t="s">
        <v>41</v>
      </c>
      <c r="E511" s="17" t="s">
        <v>39</v>
      </c>
      <c r="F511" s="17" t="s">
        <v>263</v>
      </c>
      <c r="G511" s="17" t="s">
        <v>91</v>
      </c>
      <c r="H511" s="17"/>
      <c r="I511" s="17" t="s">
        <v>50</v>
      </c>
      <c r="J511" s="18">
        <v>1500.3</v>
      </c>
      <c r="K511" s="18">
        <v>2091</v>
      </c>
      <c r="L511" s="9">
        <f t="shared" si="197"/>
        <v>590.70000000000005</v>
      </c>
      <c r="M511" s="18"/>
      <c r="N511" s="18"/>
      <c r="O511" s="18"/>
      <c r="P511" s="18"/>
      <c r="Q511" s="18">
        <f t="shared" si="202"/>
        <v>2091</v>
      </c>
      <c r="R511" s="19">
        <v>1500.3000000000002</v>
      </c>
      <c r="S511" s="18">
        <v>2162.8000000000002</v>
      </c>
      <c r="T511" s="18">
        <f t="shared" si="192"/>
        <v>662.5</v>
      </c>
      <c r="U511" s="18"/>
      <c r="V511" s="18"/>
      <c r="W511" s="18">
        <f t="shared" si="203"/>
        <v>2162.8000000000002</v>
      </c>
      <c r="X511" s="18">
        <v>2233.6999999999998</v>
      </c>
      <c r="Y511" s="18"/>
      <c r="Z511" s="18"/>
      <c r="AA511" s="20">
        <f t="shared" si="204"/>
        <v>2233.6999999999998</v>
      </c>
    </row>
    <row r="512" spans="1:27" ht="15.75" hidden="1">
      <c r="A512" s="16" t="s">
        <v>36</v>
      </c>
      <c r="B512" s="17" t="s">
        <v>13</v>
      </c>
      <c r="C512" s="17" t="s">
        <v>14</v>
      </c>
      <c r="D512" s="17" t="s">
        <v>41</v>
      </c>
      <c r="E512" s="17" t="s">
        <v>39</v>
      </c>
      <c r="F512" s="17" t="s">
        <v>263</v>
      </c>
      <c r="G512" s="17" t="s">
        <v>91</v>
      </c>
      <c r="H512" s="17"/>
      <c r="I512" s="17" t="s">
        <v>37</v>
      </c>
      <c r="J512" s="18">
        <v>1500.3</v>
      </c>
      <c r="K512" s="18">
        <f>K509</f>
        <v>2091</v>
      </c>
      <c r="L512" s="9">
        <f t="shared" si="197"/>
        <v>590.70000000000005</v>
      </c>
      <c r="M512" s="18">
        <f>M509</f>
        <v>0</v>
      </c>
      <c r="N512" s="18">
        <f>N509</f>
        <v>0</v>
      </c>
      <c r="O512" s="18"/>
      <c r="P512" s="18">
        <f>P509</f>
        <v>0</v>
      </c>
      <c r="Q512" s="18">
        <f t="shared" si="202"/>
        <v>2091</v>
      </c>
      <c r="R512" s="19">
        <v>1500.3000000000002</v>
      </c>
      <c r="S512" s="18">
        <f>S509</f>
        <v>2162.8000000000002</v>
      </c>
      <c r="T512" s="18">
        <f t="shared" si="192"/>
        <v>662.5</v>
      </c>
      <c r="U512" s="18">
        <f>U509</f>
        <v>0</v>
      </c>
      <c r="V512" s="18"/>
      <c r="W512" s="18">
        <f t="shared" si="203"/>
        <v>2162.8000000000002</v>
      </c>
      <c r="X512" s="18">
        <f>X509</f>
        <v>2233.6999999999998</v>
      </c>
      <c r="Y512" s="18">
        <f>Y509</f>
        <v>0</v>
      </c>
      <c r="Z512" s="18"/>
      <c r="AA512" s="20">
        <f t="shared" si="204"/>
        <v>2233.6999999999998</v>
      </c>
    </row>
    <row r="513" spans="1:27" ht="15.75" hidden="1">
      <c r="A513" s="16" t="s">
        <v>58</v>
      </c>
      <c r="B513" s="17" t="s">
        <v>13</v>
      </c>
      <c r="C513" s="17" t="s">
        <v>14</v>
      </c>
      <c r="D513" s="17" t="s">
        <v>41</v>
      </c>
      <c r="E513" s="17" t="s">
        <v>39</v>
      </c>
      <c r="F513" s="17" t="s">
        <v>59</v>
      </c>
      <c r="G513" s="17"/>
      <c r="H513" s="17"/>
      <c r="I513" s="17"/>
      <c r="J513" s="18">
        <v>10000</v>
      </c>
      <c r="K513" s="18">
        <f>K514</f>
        <v>9500</v>
      </c>
      <c r="L513" s="9">
        <f t="shared" si="197"/>
        <v>-500</v>
      </c>
      <c r="M513" s="18">
        <f t="shared" ref="M513:N516" si="207">M514</f>
        <v>0</v>
      </c>
      <c r="N513" s="18">
        <f t="shared" si="207"/>
        <v>0</v>
      </c>
      <c r="O513" s="18"/>
      <c r="P513" s="18">
        <f>P514</f>
        <v>0</v>
      </c>
      <c r="Q513" s="18">
        <f t="shared" si="202"/>
        <v>9500</v>
      </c>
      <c r="R513" s="19">
        <v>10000</v>
      </c>
      <c r="S513" s="18">
        <f>S514</f>
        <v>9500</v>
      </c>
      <c r="T513" s="18">
        <f t="shared" si="192"/>
        <v>-500</v>
      </c>
      <c r="U513" s="18">
        <f>U514</f>
        <v>0</v>
      </c>
      <c r="V513" s="18"/>
      <c r="W513" s="18">
        <f t="shared" si="203"/>
        <v>9500</v>
      </c>
      <c r="X513" s="18">
        <f t="shared" ref="X513:Y516" si="208">X514</f>
        <v>10150</v>
      </c>
      <c r="Y513" s="18">
        <f t="shared" si="208"/>
        <v>-8150</v>
      </c>
      <c r="Z513" s="18"/>
      <c r="AA513" s="20">
        <f t="shared" si="204"/>
        <v>2000</v>
      </c>
    </row>
    <row r="514" spans="1:27" s="15" customFormat="1" ht="63" hidden="1">
      <c r="A514" s="24" t="s">
        <v>106</v>
      </c>
      <c r="B514" s="25" t="s">
        <v>13</v>
      </c>
      <c r="C514" s="25" t="s">
        <v>14</v>
      </c>
      <c r="D514" s="25" t="s">
        <v>41</v>
      </c>
      <c r="E514" s="25" t="s">
        <v>39</v>
      </c>
      <c r="F514" s="25" t="s">
        <v>107</v>
      </c>
      <c r="G514" s="25"/>
      <c r="H514" s="25"/>
      <c r="I514" s="25"/>
      <c r="J514" s="22">
        <v>10000</v>
      </c>
      <c r="K514" s="22">
        <f>K515</f>
        <v>9500</v>
      </c>
      <c r="L514" s="9">
        <f t="shared" si="197"/>
        <v>-500</v>
      </c>
      <c r="M514" s="22">
        <f t="shared" si="207"/>
        <v>0</v>
      </c>
      <c r="N514" s="22">
        <f t="shared" si="207"/>
        <v>0</v>
      </c>
      <c r="O514" s="22"/>
      <c r="P514" s="22">
        <f>P515</f>
        <v>0</v>
      </c>
      <c r="Q514" s="18">
        <f t="shared" si="202"/>
        <v>9500</v>
      </c>
      <c r="R514" s="19">
        <v>10000</v>
      </c>
      <c r="S514" s="22">
        <f>S515</f>
        <v>9500</v>
      </c>
      <c r="T514" s="18">
        <f t="shared" si="192"/>
        <v>-500</v>
      </c>
      <c r="U514" s="22">
        <f>U515</f>
        <v>0</v>
      </c>
      <c r="V514" s="22"/>
      <c r="W514" s="18">
        <f t="shared" si="203"/>
        <v>9500</v>
      </c>
      <c r="X514" s="22">
        <f t="shared" si="208"/>
        <v>10150</v>
      </c>
      <c r="Y514" s="22">
        <f t="shared" si="208"/>
        <v>-8150</v>
      </c>
      <c r="Z514" s="22"/>
      <c r="AA514" s="20">
        <f t="shared" si="204"/>
        <v>2000</v>
      </c>
    </row>
    <row r="515" spans="1:27" ht="78.75">
      <c r="A515" s="16" t="s">
        <v>108</v>
      </c>
      <c r="B515" s="17" t="s">
        <v>13</v>
      </c>
      <c r="C515" s="17" t="s">
        <v>14</v>
      </c>
      <c r="D515" s="17" t="s">
        <v>41</v>
      </c>
      <c r="E515" s="17" t="s">
        <v>39</v>
      </c>
      <c r="F515" s="17" t="s">
        <v>337</v>
      </c>
      <c r="G515" s="17"/>
      <c r="H515" s="17"/>
      <c r="I515" s="17"/>
      <c r="J515" s="18">
        <v>10000</v>
      </c>
      <c r="K515" s="18">
        <f>K516</f>
        <v>9500</v>
      </c>
      <c r="L515" s="9">
        <f t="shared" si="197"/>
        <v>-500</v>
      </c>
      <c r="M515" s="18">
        <f t="shared" si="207"/>
        <v>0</v>
      </c>
      <c r="N515" s="18">
        <f t="shared" si="207"/>
        <v>0</v>
      </c>
      <c r="O515" s="18"/>
      <c r="P515" s="18">
        <f>P516</f>
        <v>0</v>
      </c>
      <c r="Q515" s="18">
        <v>9025</v>
      </c>
      <c r="R515" s="19">
        <v>10000</v>
      </c>
      <c r="S515" s="18">
        <f>S516</f>
        <v>9500</v>
      </c>
      <c r="T515" s="18">
        <f t="shared" si="192"/>
        <v>-500</v>
      </c>
      <c r="U515" s="18">
        <f>U516</f>
        <v>0</v>
      </c>
      <c r="V515" s="18"/>
      <c r="W515" s="18">
        <v>1900</v>
      </c>
      <c r="X515" s="18">
        <f t="shared" si="208"/>
        <v>10150</v>
      </c>
      <c r="Y515" s="18">
        <f t="shared" si="208"/>
        <v>-8150</v>
      </c>
      <c r="Z515" s="18"/>
      <c r="AA515" s="20"/>
    </row>
    <row r="516" spans="1:27" ht="31.5" hidden="1">
      <c r="A516" s="16" t="s">
        <v>46</v>
      </c>
      <c r="B516" s="17" t="s">
        <v>13</v>
      </c>
      <c r="C516" s="17" t="s">
        <v>14</v>
      </c>
      <c r="D516" s="17" t="s">
        <v>41</v>
      </c>
      <c r="E516" s="17" t="s">
        <v>39</v>
      </c>
      <c r="F516" s="17" t="s">
        <v>109</v>
      </c>
      <c r="G516" s="17" t="s">
        <v>31</v>
      </c>
      <c r="H516" s="17"/>
      <c r="I516" s="17"/>
      <c r="J516" s="18">
        <v>10000</v>
      </c>
      <c r="K516" s="18">
        <f>K517</f>
        <v>9500</v>
      </c>
      <c r="L516" s="9">
        <f t="shared" si="197"/>
        <v>-500</v>
      </c>
      <c r="M516" s="18">
        <f t="shared" si="207"/>
        <v>0</v>
      </c>
      <c r="N516" s="18">
        <f t="shared" si="207"/>
        <v>0</v>
      </c>
      <c r="O516" s="18"/>
      <c r="P516" s="18">
        <f>P517</f>
        <v>0</v>
      </c>
      <c r="Q516" s="18">
        <f t="shared" si="202"/>
        <v>9500</v>
      </c>
      <c r="R516" s="19">
        <v>10000</v>
      </c>
      <c r="S516" s="18">
        <f>S517</f>
        <v>9500</v>
      </c>
      <c r="T516" s="18">
        <f t="shared" si="192"/>
        <v>-500</v>
      </c>
      <c r="U516" s="18">
        <f>U517</f>
        <v>0</v>
      </c>
      <c r="V516" s="18"/>
      <c r="W516" s="18">
        <f t="shared" si="203"/>
        <v>9500</v>
      </c>
      <c r="X516" s="18">
        <f t="shared" si="208"/>
        <v>10150</v>
      </c>
      <c r="Y516" s="18">
        <f t="shared" si="208"/>
        <v>-8150</v>
      </c>
      <c r="Z516" s="18"/>
      <c r="AA516" s="20">
        <f t="shared" si="204"/>
        <v>2000</v>
      </c>
    </row>
    <row r="517" spans="1:27" ht="31.5" hidden="1">
      <c r="A517" s="16" t="s">
        <v>47</v>
      </c>
      <c r="B517" s="17" t="s">
        <v>13</v>
      </c>
      <c r="C517" s="17" t="s">
        <v>14</v>
      </c>
      <c r="D517" s="17" t="s">
        <v>41</v>
      </c>
      <c r="E517" s="17" t="s">
        <v>39</v>
      </c>
      <c r="F517" s="17" t="s">
        <v>109</v>
      </c>
      <c r="G517" s="17" t="s">
        <v>48</v>
      </c>
      <c r="H517" s="17"/>
      <c r="I517" s="17"/>
      <c r="J517" s="18">
        <v>10000</v>
      </c>
      <c r="K517" s="18">
        <f>K522</f>
        <v>9500</v>
      </c>
      <c r="L517" s="9">
        <f t="shared" si="197"/>
        <v>-500</v>
      </c>
      <c r="M517" s="18">
        <f>M522</f>
        <v>0</v>
      </c>
      <c r="N517" s="18">
        <f>N522</f>
        <v>0</v>
      </c>
      <c r="O517" s="18"/>
      <c r="P517" s="18">
        <f>P522</f>
        <v>0</v>
      </c>
      <c r="Q517" s="18">
        <f t="shared" si="202"/>
        <v>9500</v>
      </c>
      <c r="R517" s="19">
        <v>10000</v>
      </c>
      <c r="S517" s="18">
        <f>S522</f>
        <v>9500</v>
      </c>
      <c r="T517" s="18">
        <f t="shared" si="192"/>
        <v>-500</v>
      </c>
      <c r="U517" s="18">
        <f>U522</f>
        <v>0</v>
      </c>
      <c r="V517" s="18"/>
      <c r="W517" s="18">
        <f t="shared" si="203"/>
        <v>9500</v>
      </c>
      <c r="X517" s="18">
        <f>X522</f>
        <v>10150</v>
      </c>
      <c r="Y517" s="18">
        <f>Y522</f>
        <v>-8150</v>
      </c>
      <c r="Z517" s="18"/>
      <c r="AA517" s="20">
        <f t="shared" si="204"/>
        <v>2000</v>
      </c>
    </row>
    <row r="518" spans="1:27" ht="31.5" hidden="1">
      <c r="A518" s="16" t="s">
        <v>49</v>
      </c>
      <c r="B518" s="17" t="s">
        <v>13</v>
      </c>
      <c r="C518" s="17" t="s">
        <v>14</v>
      </c>
      <c r="D518" s="17" t="s">
        <v>41</v>
      </c>
      <c r="E518" s="17" t="s">
        <v>39</v>
      </c>
      <c r="F518" s="17" t="s">
        <v>109</v>
      </c>
      <c r="G518" s="17" t="s">
        <v>50</v>
      </c>
      <c r="H518" s="17"/>
      <c r="I518" s="17"/>
      <c r="J518" s="18">
        <v>10000</v>
      </c>
      <c r="K518" s="18">
        <f>K522</f>
        <v>9500</v>
      </c>
      <c r="L518" s="9">
        <f t="shared" si="197"/>
        <v>-500</v>
      </c>
      <c r="M518" s="18">
        <f>M522</f>
        <v>0</v>
      </c>
      <c r="N518" s="18">
        <f>N522</f>
        <v>0</v>
      </c>
      <c r="O518" s="18"/>
      <c r="P518" s="18">
        <f>P522</f>
        <v>0</v>
      </c>
      <c r="Q518" s="18">
        <f t="shared" si="202"/>
        <v>9500</v>
      </c>
      <c r="R518" s="19">
        <v>10000</v>
      </c>
      <c r="S518" s="18">
        <f>S522</f>
        <v>9500</v>
      </c>
      <c r="T518" s="18">
        <f t="shared" si="192"/>
        <v>-500</v>
      </c>
      <c r="U518" s="18">
        <f>U522</f>
        <v>0</v>
      </c>
      <c r="V518" s="18"/>
      <c r="W518" s="18">
        <f t="shared" si="203"/>
        <v>9500</v>
      </c>
      <c r="X518" s="18">
        <f>X522</f>
        <v>10150</v>
      </c>
      <c r="Y518" s="18">
        <f>Y522</f>
        <v>-8150</v>
      </c>
      <c r="Z518" s="18"/>
      <c r="AA518" s="20">
        <f t="shared" si="204"/>
        <v>2000</v>
      </c>
    </row>
    <row r="519" spans="1:27" ht="15.75" hidden="1">
      <c r="A519" s="16" t="s">
        <v>29</v>
      </c>
      <c r="B519" s="17" t="s">
        <v>13</v>
      </c>
      <c r="C519" s="17" t="s">
        <v>14</v>
      </c>
      <c r="D519" s="17" t="s">
        <v>41</v>
      </c>
      <c r="E519" s="17" t="s">
        <v>39</v>
      </c>
      <c r="F519" s="17" t="s">
        <v>109</v>
      </c>
      <c r="G519" s="17" t="s">
        <v>50</v>
      </c>
      <c r="H519" s="17" t="s">
        <v>264</v>
      </c>
      <c r="I519" s="17" t="s">
        <v>31</v>
      </c>
      <c r="J519" s="18">
        <v>10000</v>
      </c>
      <c r="K519" s="18">
        <f>K520</f>
        <v>9500</v>
      </c>
      <c r="L519" s="9">
        <f t="shared" si="197"/>
        <v>-500</v>
      </c>
      <c r="M519" s="18">
        <f>M520</f>
        <v>0</v>
      </c>
      <c r="N519" s="18">
        <f>N520</f>
        <v>0</v>
      </c>
      <c r="O519" s="18"/>
      <c r="P519" s="18">
        <f>P520</f>
        <v>0</v>
      </c>
      <c r="Q519" s="18">
        <f t="shared" si="202"/>
        <v>9500</v>
      </c>
      <c r="R519" s="19">
        <v>10000</v>
      </c>
      <c r="S519" s="18">
        <f>S520</f>
        <v>9500</v>
      </c>
      <c r="T519" s="18">
        <f t="shared" si="192"/>
        <v>-500</v>
      </c>
      <c r="U519" s="18">
        <f>U520</f>
        <v>0</v>
      </c>
      <c r="V519" s="18"/>
      <c r="W519" s="18">
        <f t="shared" si="203"/>
        <v>9500</v>
      </c>
      <c r="X519" s="18">
        <f>X520</f>
        <v>10150</v>
      </c>
      <c r="Y519" s="18">
        <f>Y520</f>
        <v>-8150</v>
      </c>
      <c r="Z519" s="18"/>
      <c r="AA519" s="20">
        <f t="shared" si="204"/>
        <v>2000</v>
      </c>
    </row>
    <row r="520" spans="1:27" ht="15.75" hidden="1">
      <c r="A520" s="16" t="s">
        <v>52</v>
      </c>
      <c r="B520" s="17" t="s">
        <v>13</v>
      </c>
      <c r="C520" s="17" t="s">
        <v>14</v>
      </c>
      <c r="D520" s="17" t="s">
        <v>41</v>
      </c>
      <c r="E520" s="17" t="s">
        <v>39</v>
      </c>
      <c r="F520" s="17" t="s">
        <v>109</v>
      </c>
      <c r="G520" s="17" t="s">
        <v>50</v>
      </c>
      <c r="H520" s="17" t="s">
        <v>264</v>
      </c>
      <c r="I520" s="17" t="s">
        <v>53</v>
      </c>
      <c r="J520" s="18">
        <v>10000</v>
      </c>
      <c r="K520" s="18">
        <f>K521</f>
        <v>9500</v>
      </c>
      <c r="L520" s="9">
        <f t="shared" si="197"/>
        <v>-500</v>
      </c>
      <c r="M520" s="18">
        <f>M521</f>
        <v>0</v>
      </c>
      <c r="N520" s="18">
        <f>N521</f>
        <v>0</v>
      </c>
      <c r="O520" s="18"/>
      <c r="P520" s="18">
        <f>P521</f>
        <v>0</v>
      </c>
      <c r="Q520" s="18">
        <f t="shared" si="202"/>
        <v>9500</v>
      </c>
      <c r="R520" s="19">
        <v>10000</v>
      </c>
      <c r="S520" s="18">
        <f>S521</f>
        <v>9500</v>
      </c>
      <c r="T520" s="18">
        <f t="shared" si="192"/>
        <v>-500</v>
      </c>
      <c r="U520" s="18">
        <f>U521</f>
        <v>0</v>
      </c>
      <c r="V520" s="18"/>
      <c r="W520" s="18">
        <f t="shared" si="203"/>
        <v>9500</v>
      </c>
      <c r="X520" s="18">
        <f>X521</f>
        <v>10150</v>
      </c>
      <c r="Y520" s="18">
        <f>Y521</f>
        <v>-8150</v>
      </c>
      <c r="Z520" s="18"/>
      <c r="AA520" s="20">
        <f t="shared" si="204"/>
        <v>2000</v>
      </c>
    </row>
    <row r="521" spans="1:27" ht="15.75" hidden="1">
      <c r="A521" s="16" t="s">
        <v>54</v>
      </c>
      <c r="B521" s="17" t="s">
        <v>13</v>
      </c>
      <c r="C521" s="17" t="s">
        <v>14</v>
      </c>
      <c r="D521" s="17" t="s">
        <v>41</v>
      </c>
      <c r="E521" s="17" t="s">
        <v>39</v>
      </c>
      <c r="F521" s="17" t="s">
        <v>109</v>
      </c>
      <c r="G521" s="17" t="s">
        <v>50</v>
      </c>
      <c r="H521" s="17" t="s">
        <v>264</v>
      </c>
      <c r="I521" s="17" t="s">
        <v>55</v>
      </c>
      <c r="J521" s="18">
        <v>10000</v>
      </c>
      <c r="K521" s="18">
        <v>9500</v>
      </c>
      <c r="L521" s="9">
        <f t="shared" si="197"/>
        <v>-500</v>
      </c>
      <c r="M521" s="18"/>
      <c r="N521" s="18"/>
      <c r="O521" s="18"/>
      <c r="P521" s="18"/>
      <c r="Q521" s="18">
        <f t="shared" si="202"/>
        <v>9500</v>
      </c>
      <c r="R521" s="19">
        <v>10000</v>
      </c>
      <c r="S521" s="18">
        <v>9500</v>
      </c>
      <c r="T521" s="18">
        <f t="shared" si="192"/>
        <v>-500</v>
      </c>
      <c r="U521" s="18"/>
      <c r="V521" s="18"/>
      <c r="W521" s="18">
        <f t="shared" si="203"/>
        <v>9500</v>
      </c>
      <c r="X521" s="18">
        <v>10150</v>
      </c>
      <c r="Y521" s="18">
        <v>-8150</v>
      </c>
      <c r="Z521" s="18"/>
      <c r="AA521" s="20">
        <f t="shared" si="204"/>
        <v>2000</v>
      </c>
    </row>
    <row r="522" spans="1:27" ht="15.75" hidden="1">
      <c r="A522" s="16" t="s">
        <v>36</v>
      </c>
      <c r="B522" s="17" t="s">
        <v>13</v>
      </c>
      <c r="C522" s="17" t="s">
        <v>14</v>
      </c>
      <c r="D522" s="17" t="s">
        <v>41</v>
      </c>
      <c r="E522" s="17" t="s">
        <v>39</v>
      </c>
      <c r="F522" s="17" t="s">
        <v>109</v>
      </c>
      <c r="G522" s="17" t="s">
        <v>50</v>
      </c>
      <c r="H522" s="17" t="s">
        <v>264</v>
      </c>
      <c r="I522" s="17" t="s">
        <v>37</v>
      </c>
      <c r="J522" s="18">
        <v>10000</v>
      </c>
      <c r="K522" s="18">
        <f>K519</f>
        <v>9500</v>
      </c>
      <c r="L522" s="9">
        <f t="shared" si="197"/>
        <v>-500</v>
      </c>
      <c r="M522" s="18">
        <f>M519</f>
        <v>0</v>
      </c>
      <c r="N522" s="18">
        <f>N519</f>
        <v>0</v>
      </c>
      <c r="O522" s="18"/>
      <c r="P522" s="18">
        <f>P519</f>
        <v>0</v>
      </c>
      <c r="Q522" s="18">
        <f t="shared" si="202"/>
        <v>9500</v>
      </c>
      <c r="R522" s="19">
        <v>10000</v>
      </c>
      <c r="S522" s="18">
        <f>S519</f>
        <v>9500</v>
      </c>
      <c r="T522" s="18">
        <f t="shared" si="192"/>
        <v>-500</v>
      </c>
      <c r="U522" s="18">
        <f>U519</f>
        <v>0</v>
      </c>
      <c r="V522" s="18"/>
      <c r="W522" s="18">
        <f t="shared" si="203"/>
        <v>9500</v>
      </c>
      <c r="X522" s="18">
        <f>X519</f>
        <v>10150</v>
      </c>
      <c r="Y522" s="18">
        <f>Y519</f>
        <v>-8150</v>
      </c>
      <c r="Z522" s="18"/>
      <c r="AA522" s="20">
        <f t="shared" si="204"/>
        <v>2000</v>
      </c>
    </row>
    <row r="523" spans="1:27" ht="31.5">
      <c r="A523" s="7" t="s">
        <v>265</v>
      </c>
      <c r="B523" s="8" t="s">
        <v>13</v>
      </c>
      <c r="C523" s="8" t="s">
        <v>14</v>
      </c>
      <c r="D523" s="8" t="s">
        <v>41</v>
      </c>
      <c r="E523" s="8" t="s">
        <v>101</v>
      </c>
      <c r="F523" s="8"/>
      <c r="G523" s="8"/>
      <c r="H523" s="8"/>
      <c r="I523" s="8"/>
      <c r="J523" s="9">
        <v>1476754.8</v>
      </c>
      <c r="K523" s="9" t="e">
        <f>K524+K592+K604+K586+K618</f>
        <v>#REF!</v>
      </c>
      <c r="L523" s="9" t="e">
        <f t="shared" si="197"/>
        <v>#REF!</v>
      </c>
      <c r="M523" s="9" t="e">
        <f>M524+M592+M604+M586+M618</f>
        <v>#REF!</v>
      </c>
      <c r="N523" s="9" t="e">
        <f>N524+N592+N604+N586+N618</f>
        <v>#REF!</v>
      </c>
      <c r="O523" s="9"/>
      <c r="P523" s="9" t="e">
        <f>P524+P592+P604+P586+P618</f>
        <v>#REF!</v>
      </c>
      <c r="Q523" s="9">
        <f>Q525+Q594+Q612</f>
        <v>1302842.2000000002</v>
      </c>
      <c r="R523" s="9">
        <f t="shared" ref="R523:AA523" si="209">R525+R594+R612</f>
        <v>539471.30000000005</v>
      </c>
      <c r="S523" s="9">
        <f t="shared" si="209"/>
        <v>636094.29999999993</v>
      </c>
      <c r="T523" s="9">
        <f t="shared" si="209"/>
        <v>96622.999999999884</v>
      </c>
      <c r="U523" s="9">
        <f t="shared" si="209"/>
        <v>-44791.599999999991</v>
      </c>
      <c r="V523" s="9">
        <f t="shared" si="209"/>
        <v>0</v>
      </c>
      <c r="W523" s="9">
        <f t="shared" si="209"/>
        <v>927607.2</v>
      </c>
      <c r="X523" s="9">
        <f t="shared" si="209"/>
        <v>609972.29999999993</v>
      </c>
      <c r="Y523" s="9">
        <f t="shared" si="209"/>
        <v>-44791.599999999991</v>
      </c>
      <c r="Z523" s="9">
        <f t="shared" si="209"/>
        <v>0</v>
      </c>
      <c r="AA523" s="9">
        <f t="shared" si="209"/>
        <v>571891.1</v>
      </c>
    </row>
    <row r="524" spans="1:27" ht="31.5" hidden="1">
      <c r="A524" s="16" t="s">
        <v>259</v>
      </c>
      <c r="B524" s="17" t="s">
        <v>13</v>
      </c>
      <c r="C524" s="17" t="s">
        <v>14</v>
      </c>
      <c r="D524" s="17" t="s">
        <v>41</v>
      </c>
      <c r="E524" s="17" t="s">
        <v>101</v>
      </c>
      <c r="F524" s="17" t="s">
        <v>260</v>
      </c>
      <c r="G524" s="17"/>
      <c r="H524" s="17"/>
      <c r="I524" s="17"/>
      <c r="J524" s="18">
        <v>519254.8</v>
      </c>
      <c r="K524" s="18" t="e">
        <f>K525+#REF!</f>
        <v>#REF!</v>
      </c>
      <c r="L524" s="9" t="e">
        <f t="shared" si="197"/>
        <v>#REF!</v>
      </c>
      <c r="M524" s="18" t="e">
        <f>M525+#REF!</f>
        <v>#REF!</v>
      </c>
      <c r="N524" s="18" t="e">
        <f>N525+#REF!</f>
        <v>#REF!</v>
      </c>
      <c r="O524" s="18"/>
      <c r="P524" s="18" t="e">
        <f>P525+#REF!</f>
        <v>#REF!</v>
      </c>
      <c r="Q524" s="18" t="e">
        <f t="shared" si="202"/>
        <v>#REF!</v>
      </c>
      <c r="R524" s="19">
        <v>531995.20000000007</v>
      </c>
      <c r="S524" s="18" t="e">
        <f>S525+#REF!</f>
        <v>#REF!</v>
      </c>
      <c r="T524" s="18" t="e">
        <f t="shared" si="192"/>
        <v>#REF!</v>
      </c>
      <c r="U524" s="18" t="e">
        <f>U525+#REF!</f>
        <v>#REF!</v>
      </c>
      <c r="V524" s="18"/>
      <c r="W524" s="18" t="e">
        <f t="shared" si="203"/>
        <v>#REF!</v>
      </c>
      <c r="X524" s="18" t="e">
        <f>X525+#REF!</f>
        <v>#REF!</v>
      </c>
      <c r="Y524" s="18" t="e">
        <f>Y525+#REF!</f>
        <v>#REF!</v>
      </c>
      <c r="Z524" s="18"/>
      <c r="AA524" s="20" t="e">
        <f t="shared" si="204"/>
        <v>#REF!</v>
      </c>
    </row>
    <row r="525" spans="1:27" s="15" customFormat="1" ht="15.75">
      <c r="A525" s="24" t="s">
        <v>261</v>
      </c>
      <c r="B525" s="25" t="s">
        <v>13</v>
      </c>
      <c r="C525" s="25" t="s">
        <v>14</v>
      </c>
      <c r="D525" s="25" t="s">
        <v>41</v>
      </c>
      <c r="E525" s="25" t="s">
        <v>101</v>
      </c>
      <c r="F525" s="25" t="s">
        <v>262</v>
      </c>
      <c r="G525" s="25"/>
      <c r="H525" s="25"/>
      <c r="I525" s="25"/>
      <c r="J525" s="22">
        <v>519230.89999999997</v>
      </c>
      <c r="K525" s="22">
        <f>K526+K542+K573</f>
        <v>612481.9</v>
      </c>
      <c r="L525" s="9">
        <f t="shared" si="197"/>
        <v>93251.000000000058</v>
      </c>
      <c r="M525" s="22">
        <f>M526+M542+M573</f>
        <v>270.10000000000002</v>
      </c>
      <c r="N525" s="22">
        <f>N526+N542+N573</f>
        <v>-91125.199999999983</v>
      </c>
      <c r="O525" s="22"/>
      <c r="P525" s="22">
        <f>P526+P542+P573</f>
        <v>0</v>
      </c>
      <c r="Q525" s="18">
        <v>537405.80000000005</v>
      </c>
      <c r="R525" s="19">
        <v>531971.30000000005</v>
      </c>
      <c r="S525" s="22">
        <f>S526+S542+S573</f>
        <v>627594.29999999993</v>
      </c>
      <c r="T525" s="18">
        <f t="shared" si="192"/>
        <v>95622.999999999884</v>
      </c>
      <c r="U525" s="22">
        <f>U526+U542+U573</f>
        <v>-44791.599999999991</v>
      </c>
      <c r="V525" s="22"/>
      <c r="W525" s="18">
        <v>571891.1</v>
      </c>
      <c r="X525" s="22">
        <f>X526+X542+X573</f>
        <v>609972.29999999993</v>
      </c>
      <c r="Y525" s="22">
        <f>Y526+Y542+Y573</f>
        <v>-44791.599999999991</v>
      </c>
      <c r="Z525" s="22"/>
      <c r="AA525" s="20">
        <v>571891.1</v>
      </c>
    </row>
    <row r="526" spans="1:27" s="15" customFormat="1" ht="110.25" hidden="1">
      <c r="A526" s="24" t="s">
        <v>266</v>
      </c>
      <c r="B526" s="25" t="s">
        <v>13</v>
      </c>
      <c r="C526" s="25" t="s">
        <v>14</v>
      </c>
      <c r="D526" s="25" t="s">
        <v>41</v>
      </c>
      <c r="E526" s="25" t="s">
        <v>101</v>
      </c>
      <c r="F526" s="25" t="s">
        <v>262</v>
      </c>
      <c r="G526" s="25" t="s">
        <v>267</v>
      </c>
      <c r="H526" s="25"/>
      <c r="I526" s="25"/>
      <c r="J526" s="22">
        <v>254822.3</v>
      </c>
      <c r="K526" s="22">
        <f>K527</f>
        <v>261251.8</v>
      </c>
      <c r="L526" s="9">
        <f t="shared" si="197"/>
        <v>6429.5</v>
      </c>
      <c r="M526" s="22">
        <f>M527</f>
        <v>270.10000000000002</v>
      </c>
      <c r="N526" s="22">
        <f>N527</f>
        <v>-24343.4</v>
      </c>
      <c r="O526" s="22"/>
      <c r="P526" s="22">
        <f>P527</f>
        <v>0</v>
      </c>
      <c r="Q526" s="18">
        <f t="shared" si="202"/>
        <v>236908.4</v>
      </c>
      <c r="R526" s="19">
        <v>262485</v>
      </c>
      <c r="S526" s="22">
        <f>S527</f>
        <v>271540.39999999997</v>
      </c>
      <c r="T526" s="18">
        <f t="shared" si="192"/>
        <v>9055.3999999999651</v>
      </c>
      <c r="U526" s="22">
        <f>U527</f>
        <v>-25306.399999999998</v>
      </c>
      <c r="V526" s="22"/>
      <c r="W526" s="18">
        <f t="shared" si="203"/>
        <v>246233.99999999997</v>
      </c>
      <c r="X526" s="22">
        <f>X527</f>
        <v>268565.39999999997</v>
      </c>
      <c r="Y526" s="22">
        <f>Y527</f>
        <v>-25306.399999999998</v>
      </c>
      <c r="Z526" s="22"/>
      <c r="AA526" s="20">
        <f t="shared" si="204"/>
        <v>243258.99999999997</v>
      </c>
    </row>
    <row r="527" spans="1:27" s="15" customFormat="1" ht="31.5" hidden="1">
      <c r="A527" s="24" t="s">
        <v>268</v>
      </c>
      <c r="B527" s="25" t="s">
        <v>13</v>
      </c>
      <c r="C527" s="25" t="s">
        <v>14</v>
      </c>
      <c r="D527" s="25" t="s">
        <v>41</v>
      </c>
      <c r="E527" s="25" t="s">
        <v>101</v>
      </c>
      <c r="F527" s="25" t="s">
        <v>262</v>
      </c>
      <c r="G527" s="25" t="s">
        <v>269</v>
      </c>
      <c r="H527" s="25"/>
      <c r="I527" s="25"/>
      <c r="J527" s="22">
        <v>254822.3</v>
      </c>
      <c r="K527" s="22">
        <f>K528+K534</f>
        <v>261251.8</v>
      </c>
      <c r="L527" s="9">
        <f t="shared" si="197"/>
        <v>6429.5</v>
      </c>
      <c r="M527" s="22">
        <f>M528+M534</f>
        <v>270.10000000000002</v>
      </c>
      <c r="N527" s="22">
        <f>N528+N534</f>
        <v>-24343.4</v>
      </c>
      <c r="O527" s="22"/>
      <c r="P527" s="22">
        <f>P528+P534</f>
        <v>0</v>
      </c>
      <c r="Q527" s="18">
        <f t="shared" si="202"/>
        <v>236908.4</v>
      </c>
      <c r="R527" s="19">
        <v>262485</v>
      </c>
      <c r="S527" s="22">
        <f>S528+S534</f>
        <v>271540.39999999997</v>
      </c>
      <c r="T527" s="18">
        <f t="shared" si="192"/>
        <v>9055.3999999999651</v>
      </c>
      <c r="U527" s="22">
        <f>U528+U534</f>
        <v>-25306.399999999998</v>
      </c>
      <c r="V527" s="22"/>
      <c r="W527" s="18">
        <f t="shared" si="203"/>
        <v>246233.99999999997</v>
      </c>
      <c r="X527" s="22">
        <f>X528+X534</f>
        <v>268565.39999999997</v>
      </c>
      <c r="Y527" s="22">
        <f>Y528+Y534</f>
        <v>-25306.399999999998</v>
      </c>
      <c r="Z527" s="22"/>
      <c r="AA527" s="20">
        <f t="shared" si="204"/>
        <v>243258.99999999997</v>
      </c>
    </row>
    <row r="528" spans="1:27" ht="31.5" hidden="1">
      <c r="A528" s="16" t="s">
        <v>270</v>
      </c>
      <c r="B528" s="17" t="s">
        <v>13</v>
      </c>
      <c r="C528" s="17" t="s">
        <v>14</v>
      </c>
      <c r="D528" s="17" t="s">
        <v>41</v>
      </c>
      <c r="E528" s="17" t="s">
        <v>101</v>
      </c>
      <c r="F528" s="17" t="s">
        <v>262</v>
      </c>
      <c r="G528" s="17" t="s">
        <v>271</v>
      </c>
      <c r="H528" s="17"/>
      <c r="I528" s="17"/>
      <c r="J528" s="18">
        <v>249420.5</v>
      </c>
      <c r="K528" s="18">
        <f t="shared" ref="K528:P529" si="210">K529</f>
        <v>252850</v>
      </c>
      <c r="L528" s="9">
        <f t="shared" si="197"/>
        <v>3429.5</v>
      </c>
      <c r="M528" s="18">
        <f t="shared" si="210"/>
        <v>0</v>
      </c>
      <c r="N528" s="18">
        <f t="shared" si="210"/>
        <v>-23660.2</v>
      </c>
      <c r="O528" s="18"/>
      <c r="P528" s="18">
        <f t="shared" si="210"/>
        <v>0</v>
      </c>
      <c r="Q528" s="18">
        <f t="shared" si="202"/>
        <v>229189.8</v>
      </c>
      <c r="R528" s="19">
        <v>257083.2</v>
      </c>
      <c r="S528" s="18">
        <f>S529</f>
        <v>263138.59999999998</v>
      </c>
      <c r="T528" s="18">
        <f t="shared" si="192"/>
        <v>6055.3999999999651</v>
      </c>
      <c r="U528" s="18">
        <f>U529</f>
        <v>-24623.199999999997</v>
      </c>
      <c r="V528" s="18"/>
      <c r="W528" s="18">
        <f t="shared" si="203"/>
        <v>238515.39999999997</v>
      </c>
      <c r="X528" s="18">
        <f>X529</f>
        <v>263138.59999999998</v>
      </c>
      <c r="Y528" s="18">
        <f>Y529</f>
        <v>-24623.199999999997</v>
      </c>
      <c r="Z528" s="18"/>
      <c r="AA528" s="20">
        <f t="shared" si="204"/>
        <v>238515.39999999997</v>
      </c>
    </row>
    <row r="529" spans="1:27" ht="15.75" hidden="1">
      <c r="A529" s="16" t="s">
        <v>29</v>
      </c>
      <c r="B529" s="17" t="s">
        <v>13</v>
      </c>
      <c r="C529" s="17" t="s">
        <v>14</v>
      </c>
      <c r="D529" s="17" t="s">
        <v>41</v>
      </c>
      <c r="E529" s="17" t="s">
        <v>101</v>
      </c>
      <c r="F529" s="17" t="s">
        <v>262</v>
      </c>
      <c r="G529" s="17" t="s">
        <v>271</v>
      </c>
      <c r="H529" s="17" t="s">
        <v>51</v>
      </c>
      <c r="I529" s="17" t="s">
        <v>31</v>
      </c>
      <c r="J529" s="18">
        <v>249420.5</v>
      </c>
      <c r="K529" s="18">
        <f t="shared" si="210"/>
        <v>252850</v>
      </c>
      <c r="L529" s="9">
        <f t="shared" si="197"/>
        <v>3429.5</v>
      </c>
      <c r="M529" s="18">
        <f t="shared" si="210"/>
        <v>0</v>
      </c>
      <c r="N529" s="18">
        <f t="shared" si="210"/>
        <v>-23660.2</v>
      </c>
      <c r="O529" s="18"/>
      <c r="P529" s="18">
        <f t="shared" si="210"/>
        <v>0</v>
      </c>
      <c r="Q529" s="18">
        <f t="shared" si="202"/>
        <v>229189.8</v>
      </c>
      <c r="R529" s="19">
        <v>257083.2</v>
      </c>
      <c r="S529" s="18">
        <f>S530</f>
        <v>263138.59999999998</v>
      </c>
      <c r="T529" s="18">
        <f t="shared" si="192"/>
        <v>6055.3999999999651</v>
      </c>
      <c r="U529" s="18">
        <f>U530</f>
        <v>-24623.199999999997</v>
      </c>
      <c r="V529" s="18"/>
      <c r="W529" s="18">
        <f t="shared" si="203"/>
        <v>238515.39999999997</v>
      </c>
      <c r="X529" s="18">
        <f>X530</f>
        <v>263138.59999999998</v>
      </c>
      <c r="Y529" s="18">
        <f>Y530</f>
        <v>-24623.199999999997</v>
      </c>
      <c r="Z529" s="18"/>
      <c r="AA529" s="20">
        <f t="shared" si="204"/>
        <v>238515.39999999997</v>
      </c>
    </row>
    <row r="530" spans="1:27" ht="31.5" hidden="1">
      <c r="A530" s="16" t="s">
        <v>272</v>
      </c>
      <c r="B530" s="17" t="s">
        <v>13</v>
      </c>
      <c r="C530" s="17" t="s">
        <v>14</v>
      </c>
      <c r="D530" s="17" t="s">
        <v>41</v>
      </c>
      <c r="E530" s="17" t="s">
        <v>101</v>
      </c>
      <c r="F530" s="17" t="s">
        <v>262</v>
      </c>
      <c r="G530" s="17" t="s">
        <v>271</v>
      </c>
      <c r="H530" s="17" t="s">
        <v>51</v>
      </c>
      <c r="I530" s="17" t="s">
        <v>273</v>
      </c>
      <c r="J530" s="18">
        <v>249420.5</v>
      </c>
      <c r="K530" s="18">
        <f>K531+K532</f>
        <v>252850</v>
      </c>
      <c r="L530" s="9">
        <f t="shared" si="197"/>
        <v>3429.5</v>
      </c>
      <c r="M530" s="18">
        <f>M531+M532</f>
        <v>0</v>
      </c>
      <c r="N530" s="18">
        <f>N531+N532</f>
        <v>-23660.2</v>
      </c>
      <c r="O530" s="18"/>
      <c r="P530" s="18">
        <f>P531+P532</f>
        <v>0</v>
      </c>
      <c r="Q530" s="18">
        <f t="shared" si="202"/>
        <v>229189.8</v>
      </c>
      <c r="R530" s="19">
        <v>257083.2</v>
      </c>
      <c r="S530" s="18">
        <f>S531+S532</f>
        <v>263138.59999999998</v>
      </c>
      <c r="T530" s="18">
        <f t="shared" ref="T530:T592" si="211">S530-R530</f>
        <v>6055.3999999999651</v>
      </c>
      <c r="U530" s="18">
        <f>U531+U532</f>
        <v>-24623.199999999997</v>
      </c>
      <c r="V530" s="18"/>
      <c r="W530" s="18">
        <f t="shared" si="203"/>
        <v>238515.39999999997</v>
      </c>
      <c r="X530" s="18">
        <f>X531+X532</f>
        <v>263138.59999999998</v>
      </c>
      <c r="Y530" s="18">
        <f>Y531+Y532</f>
        <v>-24623.199999999997</v>
      </c>
      <c r="Z530" s="18"/>
      <c r="AA530" s="20">
        <f t="shared" si="204"/>
        <v>238515.39999999997</v>
      </c>
    </row>
    <row r="531" spans="1:27" ht="15.75" hidden="1">
      <c r="A531" s="16" t="s">
        <v>274</v>
      </c>
      <c r="B531" s="17" t="s">
        <v>13</v>
      </c>
      <c r="C531" s="17" t="s">
        <v>14</v>
      </c>
      <c r="D531" s="17" t="s">
        <v>41</v>
      </c>
      <c r="E531" s="17" t="s">
        <v>101</v>
      </c>
      <c r="F531" s="17" t="s">
        <v>262</v>
      </c>
      <c r="G531" s="17" t="s">
        <v>271</v>
      </c>
      <c r="H531" s="17" t="s">
        <v>51</v>
      </c>
      <c r="I531" s="17" t="s">
        <v>275</v>
      </c>
      <c r="J531" s="18">
        <v>191567.2</v>
      </c>
      <c r="K531" s="18">
        <v>194201.2</v>
      </c>
      <c r="L531" s="9">
        <f t="shared" si="197"/>
        <v>2634</v>
      </c>
      <c r="M531" s="18"/>
      <c r="N531" s="18">
        <v>-18172.2</v>
      </c>
      <c r="O531" s="18"/>
      <c r="P531" s="18"/>
      <c r="Q531" s="18">
        <f t="shared" si="202"/>
        <v>176029</v>
      </c>
      <c r="R531" s="19">
        <v>191567.2</v>
      </c>
      <c r="S531" s="18">
        <v>202103.4</v>
      </c>
      <c r="T531" s="18">
        <f t="shared" si="211"/>
        <v>10536.199999999983</v>
      </c>
      <c r="U531" s="18">
        <v>-18911.8</v>
      </c>
      <c r="V531" s="18"/>
      <c r="W531" s="18">
        <f t="shared" si="203"/>
        <v>183191.6</v>
      </c>
      <c r="X531" s="18">
        <v>202103.4</v>
      </c>
      <c r="Y531" s="18">
        <v>-18911.8</v>
      </c>
      <c r="Z531" s="18"/>
      <c r="AA531" s="20">
        <f t="shared" si="204"/>
        <v>183191.6</v>
      </c>
    </row>
    <row r="532" spans="1:27" ht="31.5" hidden="1">
      <c r="A532" s="16" t="s">
        <v>276</v>
      </c>
      <c r="B532" s="17" t="s">
        <v>13</v>
      </c>
      <c r="C532" s="17" t="s">
        <v>14</v>
      </c>
      <c r="D532" s="17" t="s">
        <v>41</v>
      </c>
      <c r="E532" s="17" t="s">
        <v>101</v>
      </c>
      <c r="F532" s="17" t="s">
        <v>262</v>
      </c>
      <c r="G532" s="17" t="s">
        <v>271</v>
      </c>
      <c r="H532" s="17" t="s">
        <v>51</v>
      </c>
      <c r="I532" s="17" t="s">
        <v>277</v>
      </c>
      <c r="J532" s="18">
        <v>57853.3</v>
      </c>
      <c r="K532" s="18">
        <v>58648.800000000003</v>
      </c>
      <c r="L532" s="9">
        <f t="shared" si="197"/>
        <v>795.5</v>
      </c>
      <c r="M532" s="18"/>
      <c r="N532" s="18">
        <v>-5488</v>
      </c>
      <c r="O532" s="18"/>
      <c r="P532" s="18"/>
      <c r="Q532" s="18">
        <f t="shared" si="202"/>
        <v>53160.800000000003</v>
      </c>
      <c r="R532" s="19">
        <v>65516</v>
      </c>
      <c r="S532" s="18">
        <v>61035.199999999997</v>
      </c>
      <c r="T532" s="18">
        <f t="shared" si="211"/>
        <v>-4480.8000000000029</v>
      </c>
      <c r="U532" s="18">
        <v>-5711.4</v>
      </c>
      <c r="V532" s="18"/>
      <c r="W532" s="18">
        <f t="shared" si="203"/>
        <v>55323.799999999996</v>
      </c>
      <c r="X532" s="18">
        <v>61035.199999999997</v>
      </c>
      <c r="Y532" s="18">
        <v>-5711.4</v>
      </c>
      <c r="Z532" s="18"/>
      <c r="AA532" s="20">
        <f t="shared" si="204"/>
        <v>55323.799999999996</v>
      </c>
    </row>
    <row r="533" spans="1:27" ht="15.75" hidden="1">
      <c r="A533" s="16" t="s">
        <v>36</v>
      </c>
      <c r="B533" s="17" t="s">
        <v>13</v>
      </c>
      <c r="C533" s="17" t="s">
        <v>14</v>
      </c>
      <c r="D533" s="17" t="s">
        <v>41</v>
      </c>
      <c r="E533" s="17" t="s">
        <v>101</v>
      </c>
      <c r="F533" s="17" t="s">
        <v>262</v>
      </c>
      <c r="G533" s="17" t="s">
        <v>271</v>
      </c>
      <c r="H533" s="17" t="s">
        <v>51</v>
      </c>
      <c r="I533" s="17" t="s">
        <v>37</v>
      </c>
      <c r="J533" s="18">
        <v>249420.5</v>
      </c>
      <c r="K533" s="18">
        <f>K528</f>
        <v>252850</v>
      </c>
      <c r="L533" s="9">
        <f t="shared" si="197"/>
        <v>3429.5</v>
      </c>
      <c r="M533" s="18">
        <f>M528</f>
        <v>0</v>
      </c>
      <c r="N533" s="18">
        <f>N528</f>
        <v>-23660.2</v>
      </c>
      <c r="O533" s="18"/>
      <c r="P533" s="18">
        <f>P528</f>
        <v>0</v>
      </c>
      <c r="Q533" s="18">
        <f t="shared" si="202"/>
        <v>229189.8</v>
      </c>
      <c r="R533" s="19">
        <v>257083.2</v>
      </c>
      <c r="S533" s="18">
        <f>S528</f>
        <v>263138.59999999998</v>
      </c>
      <c r="T533" s="18">
        <f t="shared" si="211"/>
        <v>6055.3999999999651</v>
      </c>
      <c r="U533" s="18">
        <f>U528</f>
        <v>-24623.199999999997</v>
      </c>
      <c r="V533" s="18"/>
      <c r="W533" s="18">
        <f t="shared" si="203"/>
        <v>238515.39999999997</v>
      </c>
      <c r="X533" s="18">
        <f>X528</f>
        <v>263138.59999999998</v>
      </c>
      <c r="Y533" s="18">
        <f>Y528</f>
        <v>-24623.199999999997</v>
      </c>
      <c r="Z533" s="18"/>
      <c r="AA533" s="20">
        <f t="shared" si="204"/>
        <v>238515.39999999997</v>
      </c>
    </row>
    <row r="534" spans="1:27" ht="31.5" hidden="1">
      <c r="A534" s="16" t="s">
        <v>278</v>
      </c>
      <c r="B534" s="17" t="s">
        <v>13</v>
      </c>
      <c r="C534" s="17" t="s">
        <v>14</v>
      </c>
      <c r="D534" s="17" t="s">
        <v>41</v>
      </c>
      <c r="E534" s="17" t="s">
        <v>101</v>
      </c>
      <c r="F534" s="17" t="s">
        <v>262</v>
      </c>
      <c r="G534" s="17" t="s">
        <v>279</v>
      </c>
      <c r="H534" s="17"/>
      <c r="I534" s="17"/>
      <c r="J534" s="18">
        <v>5401.8</v>
      </c>
      <c r="K534" s="18">
        <f>K541</f>
        <v>8401.7999999999993</v>
      </c>
      <c r="L534" s="9">
        <f t="shared" si="197"/>
        <v>2999.9999999999991</v>
      </c>
      <c r="M534" s="18">
        <f>M541</f>
        <v>270.10000000000002</v>
      </c>
      <c r="N534" s="18">
        <f>N541</f>
        <v>-683.2</v>
      </c>
      <c r="O534" s="18"/>
      <c r="P534" s="18">
        <f>P541</f>
        <v>0</v>
      </c>
      <c r="Q534" s="18">
        <f t="shared" si="202"/>
        <v>7718.5999999999995</v>
      </c>
      <c r="R534" s="19">
        <v>5401.8</v>
      </c>
      <c r="S534" s="18">
        <f>S541</f>
        <v>8401.7999999999993</v>
      </c>
      <c r="T534" s="18">
        <f t="shared" si="211"/>
        <v>2999.9999999999991</v>
      </c>
      <c r="U534" s="18">
        <f>U541</f>
        <v>-683.2</v>
      </c>
      <c r="V534" s="18"/>
      <c r="W534" s="18">
        <f t="shared" si="203"/>
        <v>7718.5999999999995</v>
      </c>
      <c r="X534" s="18">
        <f>X541</f>
        <v>5426.8</v>
      </c>
      <c r="Y534" s="18">
        <f>Y541</f>
        <v>-683.2</v>
      </c>
      <c r="Z534" s="18"/>
      <c r="AA534" s="20">
        <f t="shared" si="204"/>
        <v>4743.6000000000004</v>
      </c>
    </row>
    <row r="535" spans="1:27" ht="15.75" hidden="1">
      <c r="A535" s="16" t="s">
        <v>29</v>
      </c>
      <c r="B535" s="17" t="s">
        <v>13</v>
      </c>
      <c r="C535" s="17" t="s">
        <v>14</v>
      </c>
      <c r="D535" s="17" t="s">
        <v>41</v>
      </c>
      <c r="E535" s="17" t="s">
        <v>101</v>
      </c>
      <c r="F535" s="17" t="s">
        <v>262</v>
      </c>
      <c r="G535" s="17" t="s">
        <v>279</v>
      </c>
      <c r="H535" s="17" t="s">
        <v>51</v>
      </c>
      <c r="I535" s="17" t="s">
        <v>31</v>
      </c>
      <c r="J535" s="18">
        <v>5401.8</v>
      </c>
      <c r="K535" s="18">
        <f>K536+K538</f>
        <v>8401.7999999999993</v>
      </c>
      <c r="L535" s="9">
        <f t="shared" si="197"/>
        <v>2999.9999999999991</v>
      </c>
      <c r="M535" s="18">
        <f>M536+M538</f>
        <v>270.10000000000002</v>
      </c>
      <c r="N535" s="18">
        <f>N536+N538</f>
        <v>-683.2</v>
      </c>
      <c r="O535" s="18"/>
      <c r="P535" s="18">
        <f>P536+P538</f>
        <v>0</v>
      </c>
      <c r="Q535" s="18">
        <f t="shared" si="202"/>
        <v>7718.5999999999995</v>
      </c>
      <c r="R535" s="19">
        <v>5401.8</v>
      </c>
      <c r="S535" s="18">
        <f>S536+S538</f>
        <v>8401.7999999999993</v>
      </c>
      <c r="T535" s="18">
        <f t="shared" si="211"/>
        <v>2999.9999999999991</v>
      </c>
      <c r="U535" s="18">
        <f>U536+U538</f>
        <v>-683.2</v>
      </c>
      <c r="V535" s="18"/>
      <c r="W535" s="18">
        <f t="shared" si="203"/>
        <v>7718.5999999999995</v>
      </c>
      <c r="X535" s="18">
        <f>X536+X538</f>
        <v>5426.8</v>
      </c>
      <c r="Y535" s="18">
        <f>Y536+Y538</f>
        <v>-683.2</v>
      </c>
      <c r="Z535" s="18"/>
      <c r="AA535" s="20">
        <f t="shared" si="204"/>
        <v>4743.6000000000004</v>
      </c>
    </row>
    <row r="536" spans="1:27" ht="31.5" hidden="1">
      <c r="A536" s="16" t="s">
        <v>272</v>
      </c>
      <c r="B536" s="17" t="s">
        <v>13</v>
      </c>
      <c r="C536" s="17" t="s">
        <v>14</v>
      </c>
      <c r="D536" s="17" t="s">
        <v>41</v>
      </c>
      <c r="E536" s="17" t="s">
        <v>101</v>
      </c>
      <c r="F536" s="17" t="s">
        <v>262</v>
      </c>
      <c r="G536" s="17" t="s">
        <v>279</v>
      </c>
      <c r="H536" s="17" t="s">
        <v>51</v>
      </c>
      <c r="I536" s="17" t="s">
        <v>273</v>
      </c>
      <c r="J536" s="18">
        <v>2301.8000000000002</v>
      </c>
      <c r="K536" s="18">
        <f>K537</f>
        <v>2301.8000000000002</v>
      </c>
      <c r="L536" s="9">
        <f t="shared" si="197"/>
        <v>0</v>
      </c>
      <c r="M536" s="18">
        <f>M537</f>
        <v>115.1</v>
      </c>
      <c r="N536" s="18">
        <f>N537</f>
        <v>-215.2</v>
      </c>
      <c r="O536" s="18"/>
      <c r="P536" s="18">
        <f>P537</f>
        <v>0</v>
      </c>
      <c r="Q536" s="18">
        <f t="shared" si="202"/>
        <v>2086.6000000000004</v>
      </c>
      <c r="R536" s="19">
        <v>2301.8000000000002</v>
      </c>
      <c r="S536" s="18">
        <f>S537</f>
        <v>2301.8000000000002</v>
      </c>
      <c r="T536" s="18">
        <f t="shared" si="211"/>
        <v>0</v>
      </c>
      <c r="U536" s="18">
        <f>U537</f>
        <v>-215.2</v>
      </c>
      <c r="V536" s="18"/>
      <c r="W536" s="18">
        <f t="shared" si="203"/>
        <v>2086.6000000000004</v>
      </c>
      <c r="X536" s="18">
        <f>X537</f>
        <v>2301.8000000000002</v>
      </c>
      <c r="Y536" s="18">
        <f>Y537</f>
        <v>-215.2</v>
      </c>
      <c r="Z536" s="18"/>
      <c r="AA536" s="20">
        <f t="shared" si="204"/>
        <v>2086.6000000000004</v>
      </c>
    </row>
    <row r="537" spans="1:27" ht="15.75" hidden="1">
      <c r="A537" s="16" t="s">
        <v>280</v>
      </c>
      <c r="B537" s="17" t="s">
        <v>13</v>
      </c>
      <c r="C537" s="17" t="s">
        <v>14</v>
      </c>
      <c r="D537" s="17" t="s">
        <v>41</v>
      </c>
      <c r="E537" s="17" t="s">
        <v>101</v>
      </c>
      <c r="F537" s="17" t="s">
        <v>262</v>
      </c>
      <c r="G537" s="17" t="s">
        <v>279</v>
      </c>
      <c r="H537" s="17" t="s">
        <v>51</v>
      </c>
      <c r="I537" s="17" t="s">
        <v>281</v>
      </c>
      <c r="J537" s="18">
        <v>2301.8000000000002</v>
      </c>
      <c r="K537" s="18">
        <v>2301.8000000000002</v>
      </c>
      <c r="L537" s="9">
        <f t="shared" si="197"/>
        <v>0</v>
      </c>
      <c r="M537" s="18">
        <v>115.1</v>
      </c>
      <c r="N537" s="18">
        <v>-215.2</v>
      </c>
      <c r="O537" s="18"/>
      <c r="P537" s="18"/>
      <c r="Q537" s="18">
        <f t="shared" si="202"/>
        <v>2086.6000000000004</v>
      </c>
      <c r="R537" s="19">
        <v>2301.8000000000002</v>
      </c>
      <c r="S537" s="18">
        <v>2301.8000000000002</v>
      </c>
      <c r="T537" s="18">
        <f t="shared" si="211"/>
        <v>0</v>
      </c>
      <c r="U537" s="18">
        <v>-215.2</v>
      </c>
      <c r="V537" s="18"/>
      <c r="W537" s="18">
        <f t="shared" si="203"/>
        <v>2086.6000000000004</v>
      </c>
      <c r="X537" s="18">
        <v>2301.8000000000002</v>
      </c>
      <c r="Y537" s="18">
        <v>-215.2</v>
      </c>
      <c r="Z537" s="18"/>
      <c r="AA537" s="20">
        <f t="shared" si="204"/>
        <v>2086.6000000000004</v>
      </c>
    </row>
    <row r="538" spans="1:27" ht="15.75" hidden="1">
      <c r="A538" s="16" t="s">
        <v>52</v>
      </c>
      <c r="B538" s="17" t="s">
        <v>13</v>
      </c>
      <c r="C538" s="17" t="s">
        <v>14</v>
      </c>
      <c r="D538" s="17" t="s">
        <v>41</v>
      </c>
      <c r="E538" s="17" t="s">
        <v>101</v>
      </c>
      <c r="F538" s="17" t="s">
        <v>262</v>
      </c>
      <c r="G538" s="17" t="s">
        <v>279</v>
      </c>
      <c r="H538" s="17"/>
      <c r="I538" s="17" t="s">
        <v>53</v>
      </c>
      <c r="J538" s="18">
        <v>3100</v>
      </c>
      <c r="K538" s="18">
        <f>K539+K540</f>
        <v>6100</v>
      </c>
      <c r="L538" s="9">
        <f t="shared" si="197"/>
        <v>3000</v>
      </c>
      <c r="M538" s="18">
        <f>M539+M540</f>
        <v>155</v>
      </c>
      <c r="N538" s="18">
        <f>N539+N540</f>
        <v>-468</v>
      </c>
      <c r="O538" s="18"/>
      <c r="P538" s="18">
        <f>P539+P540</f>
        <v>0</v>
      </c>
      <c r="Q538" s="18">
        <f t="shared" si="202"/>
        <v>5632</v>
      </c>
      <c r="R538" s="19">
        <v>3100</v>
      </c>
      <c r="S538" s="18">
        <f>S539+S540</f>
        <v>6100</v>
      </c>
      <c r="T538" s="18">
        <f t="shared" si="211"/>
        <v>3000</v>
      </c>
      <c r="U538" s="18">
        <f>U539+U540</f>
        <v>-468</v>
      </c>
      <c r="V538" s="18"/>
      <c r="W538" s="18">
        <f t="shared" si="203"/>
        <v>5632</v>
      </c>
      <c r="X538" s="18">
        <f>X539+X540</f>
        <v>3125</v>
      </c>
      <c r="Y538" s="18">
        <f>Y539+Y540</f>
        <v>-468</v>
      </c>
      <c r="Z538" s="18"/>
      <c r="AA538" s="20">
        <f t="shared" si="204"/>
        <v>2657</v>
      </c>
    </row>
    <row r="539" spans="1:27" ht="15.75" hidden="1">
      <c r="A539" s="16" t="s">
        <v>232</v>
      </c>
      <c r="B539" s="17" t="s">
        <v>13</v>
      </c>
      <c r="C539" s="17" t="s">
        <v>14</v>
      </c>
      <c r="D539" s="17" t="s">
        <v>41</v>
      </c>
      <c r="E539" s="17" t="s">
        <v>101</v>
      </c>
      <c r="F539" s="17" t="s">
        <v>262</v>
      </c>
      <c r="G539" s="17" t="s">
        <v>279</v>
      </c>
      <c r="H539" s="17"/>
      <c r="I539" s="17" t="s">
        <v>233</v>
      </c>
      <c r="J539" s="18">
        <v>500</v>
      </c>
      <c r="K539" s="18">
        <v>500</v>
      </c>
      <c r="L539" s="9">
        <f t="shared" si="197"/>
        <v>0</v>
      </c>
      <c r="M539" s="18">
        <v>25</v>
      </c>
      <c r="N539" s="18">
        <v>-46.8</v>
      </c>
      <c r="O539" s="18"/>
      <c r="P539" s="18"/>
      <c r="Q539" s="18">
        <f t="shared" si="202"/>
        <v>453.2</v>
      </c>
      <c r="R539" s="19">
        <v>500</v>
      </c>
      <c r="S539" s="18">
        <v>500</v>
      </c>
      <c r="T539" s="18">
        <f t="shared" si="211"/>
        <v>0</v>
      </c>
      <c r="U539" s="18">
        <v>-46.8</v>
      </c>
      <c r="V539" s="18"/>
      <c r="W539" s="18">
        <f t="shared" si="203"/>
        <v>453.2</v>
      </c>
      <c r="X539" s="18">
        <v>525</v>
      </c>
      <c r="Y539" s="18">
        <v>-46.8</v>
      </c>
      <c r="Z539" s="18"/>
      <c r="AA539" s="20">
        <f t="shared" si="204"/>
        <v>478.2</v>
      </c>
    </row>
    <row r="540" spans="1:27" ht="15.75" hidden="1">
      <c r="A540" s="16" t="s">
        <v>54</v>
      </c>
      <c r="B540" s="17" t="s">
        <v>13</v>
      </c>
      <c r="C540" s="17" t="s">
        <v>14</v>
      </c>
      <c r="D540" s="17" t="s">
        <v>41</v>
      </c>
      <c r="E540" s="17" t="s">
        <v>101</v>
      </c>
      <c r="F540" s="17" t="s">
        <v>262</v>
      </c>
      <c r="G540" s="17" t="s">
        <v>279</v>
      </c>
      <c r="H540" s="17"/>
      <c r="I540" s="17" t="s">
        <v>55</v>
      </c>
      <c r="J540" s="18">
        <v>2600</v>
      </c>
      <c r="K540" s="18">
        <v>5600</v>
      </c>
      <c r="L540" s="9">
        <f t="shared" si="197"/>
        <v>3000</v>
      </c>
      <c r="M540" s="18">
        <v>130</v>
      </c>
      <c r="N540" s="18">
        <v>-421.2</v>
      </c>
      <c r="O540" s="18"/>
      <c r="P540" s="18"/>
      <c r="Q540" s="18">
        <f t="shared" si="202"/>
        <v>5178.8</v>
      </c>
      <c r="R540" s="19">
        <v>2600</v>
      </c>
      <c r="S540" s="18">
        <v>5600</v>
      </c>
      <c r="T540" s="18">
        <f t="shared" si="211"/>
        <v>3000</v>
      </c>
      <c r="U540" s="18">
        <v>-421.2</v>
      </c>
      <c r="V540" s="18"/>
      <c r="W540" s="18">
        <f t="shared" si="203"/>
        <v>5178.8</v>
      </c>
      <c r="X540" s="18">
        <v>2600</v>
      </c>
      <c r="Y540" s="18">
        <v>-421.2</v>
      </c>
      <c r="Z540" s="18"/>
      <c r="AA540" s="20">
        <f t="shared" si="204"/>
        <v>2178.8000000000002</v>
      </c>
    </row>
    <row r="541" spans="1:27" ht="15.75" hidden="1">
      <c r="A541" s="16" t="s">
        <v>36</v>
      </c>
      <c r="B541" s="17" t="s">
        <v>13</v>
      </c>
      <c r="C541" s="17" t="s">
        <v>14</v>
      </c>
      <c r="D541" s="17" t="s">
        <v>41</v>
      </c>
      <c r="E541" s="17" t="s">
        <v>101</v>
      </c>
      <c r="F541" s="17" t="s">
        <v>262</v>
      </c>
      <c r="G541" s="17" t="s">
        <v>279</v>
      </c>
      <c r="H541" s="17" t="s">
        <v>51</v>
      </c>
      <c r="I541" s="17" t="s">
        <v>37</v>
      </c>
      <c r="J541" s="18">
        <v>5401.8</v>
      </c>
      <c r="K541" s="18">
        <f>K535</f>
        <v>8401.7999999999993</v>
      </c>
      <c r="L541" s="9">
        <f t="shared" si="197"/>
        <v>2999.9999999999991</v>
      </c>
      <c r="M541" s="18">
        <f>M535</f>
        <v>270.10000000000002</v>
      </c>
      <c r="N541" s="18">
        <f>N535</f>
        <v>-683.2</v>
      </c>
      <c r="O541" s="18"/>
      <c r="P541" s="18">
        <f>P535</f>
        <v>0</v>
      </c>
      <c r="Q541" s="18">
        <f t="shared" si="202"/>
        <v>7718.5999999999995</v>
      </c>
      <c r="R541" s="19">
        <v>5401.8</v>
      </c>
      <c r="S541" s="18">
        <f>S535</f>
        <v>8401.7999999999993</v>
      </c>
      <c r="T541" s="18">
        <f t="shared" si="211"/>
        <v>2999.9999999999991</v>
      </c>
      <c r="U541" s="18">
        <f>U535</f>
        <v>-683.2</v>
      </c>
      <c r="V541" s="18"/>
      <c r="W541" s="18">
        <f t="shared" si="203"/>
        <v>7718.5999999999995</v>
      </c>
      <c r="X541" s="18">
        <f>X535</f>
        <v>5426.8</v>
      </c>
      <c r="Y541" s="18">
        <f>Y535</f>
        <v>-683.2</v>
      </c>
      <c r="Z541" s="18"/>
      <c r="AA541" s="20">
        <f t="shared" si="204"/>
        <v>4743.6000000000004</v>
      </c>
    </row>
    <row r="542" spans="1:27" ht="31.5" hidden="1">
      <c r="A542" s="16" t="s">
        <v>46</v>
      </c>
      <c r="B542" s="17" t="s">
        <v>13</v>
      </c>
      <c r="C542" s="17" t="s">
        <v>14</v>
      </c>
      <c r="D542" s="17" t="s">
        <v>41</v>
      </c>
      <c r="E542" s="17" t="s">
        <v>101</v>
      </c>
      <c r="F542" s="17" t="s">
        <v>262</v>
      </c>
      <c r="G542" s="17" t="s">
        <v>31</v>
      </c>
      <c r="H542" s="17"/>
      <c r="I542" s="17"/>
      <c r="J542" s="18">
        <v>262920.59999999998</v>
      </c>
      <c r="K542" s="18">
        <f>K543</f>
        <v>246774.5</v>
      </c>
      <c r="L542" s="9">
        <f t="shared" si="197"/>
        <v>-16146.099999999977</v>
      </c>
      <c r="M542" s="18">
        <f>M543</f>
        <v>0</v>
      </c>
      <c r="N542" s="18">
        <f>N543</f>
        <v>-66781.799999999988</v>
      </c>
      <c r="O542" s="18"/>
      <c r="P542" s="18">
        <f>P543</f>
        <v>0</v>
      </c>
      <c r="Q542" s="18">
        <f t="shared" si="202"/>
        <v>179992.7</v>
      </c>
      <c r="R542" s="19">
        <v>267998.3</v>
      </c>
      <c r="S542" s="18">
        <f>S543</f>
        <v>251598.30000000002</v>
      </c>
      <c r="T542" s="18">
        <f t="shared" si="211"/>
        <v>-16399.999999999971</v>
      </c>
      <c r="U542" s="18">
        <f>U543</f>
        <v>-19485.199999999997</v>
      </c>
      <c r="V542" s="18"/>
      <c r="W542" s="18">
        <f t="shared" si="203"/>
        <v>232113.10000000003</v>
      </c>
      <c r="X542" s="18">
        <f>X543</f>
        <v>236951.3</v>
      </c>
      <c r="Y542" s="18">
        <f>Y543</f>
        <v>-19485.199999999997</v>
      </c>
      <c r="Z542" s="18"/>
      <c r="AA542" s="20">
        <f t="shared" si="204"/>
        <v>217466.09999999998</v>
      </c>
    </row>
    <row r="543" spans="1:27" ht="31.5" hidden="1">
      <c r="A543" s="16" t="s">
        <v>47</v>
      </c>
      <c r="B543" s="17" t="s">
        <v>13</v>
      </c>
      <c r="C543" s="17" t="s">
        <v>14</v>
      </c>
      <c r="D543" s="17" t="s">
        <v>41</v>
      </c>
      <c r="E543" s="17" t="s">
        <v>101</v>
      </c>
      <c r="F543" s="17" t="s">
        <v>262</v>
      </c>
      <c r="G543" s="17" t="s">
        <v>48</v>
      </c>
      <c r="H543" s="17"/>
      <c r="I543" s="17"/>
      <c r="J543" s="18">
        <v>262920.59999999998</v>
      </c>
      <c r="K543" s="18">
        <f>K544+K554+K560</f>
        <v>246774.5</v>
      </c>
      <c r="L543" s="9">
        <f t="shared" ref="L543:L605" si="212">K543-J543</f>
        <v>-16146.099999999977</v>
      </c>
      <c r="M543" s="18">
        <f>M544+M554+M560</f>
        <v>0</v>
      </c>
      <c r="N543" s="18">
        <f>N544+N554+N560</f>
        <v>-66781.799999999988</v>
      </c>
      <c r="O543" s="18"/>
      <c r="P543" s="18">
        <f>P544+P554+P560</f>
        <v>0</v>
      </c>
      <c r="Q543" s="18">
        <f t="shared" si="202"/>
        <v>179992.7</v>
      </c>
      <c r="R543" s="19">
        <v>267998.3</v>
      </c>
      <c r="S543" s="18">
        <f>S544+S554+S560</f>
        <v>251598.30000000002</v>
      </c>
      <c r="T543" s="18">
        <f t="shared" si="211"/>
        <v>-16399.999999999971</v>
      </c>
      <c r="U543" s="18">
        <f>U544+U554+U560</f>
        <v>-19485.199999999997</v>
      </c>
      <c r="V543" s="18"/>
      <c r="W543" s="18">
        <f t="shared" si="203"/>
        <v>232113.10000000003</v>
      </c>
      <c r="X543" s="18">
        <f>X544+X554+X560</f>
        <v>236951.3</v>
      </c>
      <c r="Y543" s="18">
        <f>Y544+Y554+Y560</f>
        <v>-19485.199999999997</v>
      </c>
      <c r="Z543" s="18"/>
      <c r="AA543" s="20">
        <f t="shared" si="204"/>
        <v>217466.09999999998</v>
      </c>
    </row>
    <row r="544" spans="1:27" s="15" customFormat="1" ht="47.25" hidden="1">
      <c r="A544" s="24" t="s">
        <v>282</v>
      </c>
      <c r="B544" s="25" t="s">
        <v>13</v>
      </c>
      <c r="C544" s="25" t="s">
        <v>14</v>
      </c>
      <c r="D544" s="25" t="s">
        <v>41</v>
      </c>
      <c r="E544" s="25" t="s">
        <v>101</v>
      </c>
      <c r="F544" s="25" t="s">
        <v>262</v>
      </c>
      <c r="G544" s="25" t="s">
        <v>221</v>
      </c>
      <c r="H544" s="25"/>
      <c r="I544" s="25"/>
      <c r="J544" s="22">
        <v>15700</v>
      </c>
      <c r="K544" s="22">
        <f>K553</f>
        <v>61915</v>
      </c>
      <c r="L544" s="9">
        <f t="shared" si="212"/>
        <v>46215</v>
      </c>
      <c r="M544" s="22">
        <f>M553</f>
        <v>0</v>
      </c>
      <c r="N544" s="22">
        <f>N553</f>
        <v>-1395.8</v>
      </c>
      <c r="O544" s="22"/>
      <c r="P544" s="22">
        <f>P553</f>
        <v>0</v>
      </c>
      <c r="Q544" s="18">
        <f t="shared" si="202"/>
        <v>60519.199999999997</v>
      </c>
      <c r="R544" s="19">
        <v>15700</v>
      </c>
      <c r="S544" s="22">
        <f>S553</f>
        <v>61915</v>
      </c>
      <c r="T544" s="18">
        <f t="shared" si="211"/>
        <v>46215</v>
      </c>
      <c r="U544" s="22">
        <f>U553</f>
        <v>-1395.8</v>
      </c>
      <c r="V544" s="22"/>
      <c r="W544" s="18">
        <f t="shared" si="203"/>
        <v>60519.199999999997</v>
      </c>
      <c r="X544" s="22">
        <f>X553</f>
        <v>51415</v>
      </c>
      <c r="Y544" s="22">
        <f>Y553</f>
        <v>-1395.8</v>
      </c>
      <c r="Z544" s="22"/>
      <c r="AA544" s="20">
        <f t="shared" si="204"/>
        <v>50019.199999999997</v>
      </c>
    </row>
    <row r="545" spans="1:27" s="15" customFormat="1" ht="15.75" hidden="1">
      <c r="A545" s="24" t="s">
        <v>29</v>
      </c>
      <c r="B545" s="25" t="s">
        <v>13</v>
      </c>
      <c r="C545" s="25" t="s">
        <v>14</v>
      </c>
      <c r="D545" s="25" t="s">
        <v>41</v>
      </c>
      <c r="E545" s="25" t="s">
        <v>101</v>
      </c>
      <c r="F545" s="25" t="s">
        <v>262</v>
      </c>
      <c r="G545" s="25" t="s">
        <v>221</v>
      </c>
      <c r="H545" s="25" t="s">
        <v>51</v>
      </c>
      <c r="I545" s="25" t="s">
        <v>31</v>
      </c>
      <c r="J545" s="22">
        <v>15700</v>
      </c>
      <c r="K545" s="22">
        <f>K546</f>
        <v>48915</v>
      </c>
      <c r="L545" s="9">
        <f t="shared" si="212"/>
        <v>33215</v>
      </c>
      <c r="M545" s="22">
        <f>M546</f>
        <v>0</v>
      </c>
      <c r="N545" s="22">
        <f>N546</f>
        <v>-1395.8</v>
      </c>
      <c r="O545" s="22"/>
      <c r="P545" s="22">
        <f>P546</f>
        <v>0</v>
      </c>
      <c r="Q545" s="18">
        <f t="shared" si="202"/>
        <v>47519.199999999997</v>
      </c>
      <c r="R545" s="19">
        <v>15700</v>
      </c>
      <c r="S545" s="22">
        <f>S546</f>
        <v>48915</v>
      </c>
      <c r="T545" s="18">
        <f t="shared" si="211"/>
        <v>33215</v>
      </c>
      <c r="U545" s="22">
        <f>U546</f>
        <v>-1395.8</v>
      </c>
      <c r="V545" s="22"/>
      <c r="W545" s="18">
        <f t="shared" si="203"/>
        <v>47519.199999999997</v>
      </c>
      <c r="X545" s="22">
        <f>X546</f>
        <v>48915</v>
      </c>
      <c r="Y545" s="22">
        <f>Y546</f>
        <v>-1395.8</v>
      </c>
      <c r="Z545" s="22"/>
      <c r="AA545" s="20">
        <f t="shared" si="204"/>
        <v>47519.199999999997</v>
      </c>
    </row>
    <row r="546" spans="1:27" s="15" customFormat="1" ht="15.75" hidden="1">
      <c r="A546" s="24" t="s">
        <v>52</v>
      </c>
      <c r="B546" s="25" t="s">
        <v>13</v>
      </c>
      <c r="C546" s="25" t="s">
        <v>14</v>
      </c>
      <c r="D546" s="25" t="s">
        <v>41</v>
      </c>
      <c r="E546" s="25" t="s">
        <v>101</v>
      </c>
      <c r="F546" s="25" t="s">
        <v>262</v>
      </c>
      <c r="G546" s="25" t="s">
        <v>221</v>
      </c>
      <c r="H546" s="25" t="s">
        <v>51</v>
      </c>
      <c r="I546" s="25" t="s">
        <v>53</v>
      </c>
      <c r="J546" s="22">
        <v>15700</v>
      </c>
      <c r="K546" s="22">
        <f>K549+K547+K548</f>
        <v>48915</v>
      </c>
      <c r="L546" s="9">
        <f t="shared" si="212"/>
        <v>33215</v>
      </c>
      <c r="M546" s="22">
        <f t="shared" ref="M546:AA546" si="213">M549+M547+M548</f>
        <v>0</v>
      </c>
      <c r="N546" s="22">
        <f t="shared" si="213"/>
        <v>-1395.8</v>
      </c>
      <c r="O546" s="22"/>
      <c r="P546" s="22">
        <f t="shared" si="213"/>
        <v>0</v>
      </c>
      <c r="Q546" s="22">
        <f t="shared" si="213"/>
        <v>47519.199999999997</v>
      </c>
      <c r="R546" s="22">
        <f t="shared" si="213"/>
        <v>15700</v>
      </c>
      <c r="S546" s="22">
        <f t="shared" si="213"/>
        <v>48915</v>
      </c>
      <c r="T546" s="18">
        <f t="shared" si="211"/>
        <v>33215</v>
      </c>
      <c r="U546" s="22">
        <f t="shared" si="213"/>
        <v>-1395.8</v>
      </c>
      <c r="V546" s="22"/>
      <c r="W546" s="22">
        <f t="shared" si="213"/>
        <v>47519.199999999997</v>
      </c>
      <c r="X546" s="22">
        <f t="shared" si="213"/>
        <v>48915</v>
      </c>
      <c r="Y546" s="22">
        <f t="shared" si="213"/>
        <v>-1395.8</v>
      </c>
      <c r="Z546" s="22"/>
      <c r="AA546" s="22">
        <f t="shared" si="213"/>
        <v>47519.199999999997</v>
      </c>
    </row>
    <row r="547" spans="1:27" s="15" customFormat="1" ht="15.75" hidden="1">
      <c r="A547" s="24" t="s">
        <v>283</v>
      </c>
      <c r="B547" s="25" t="s">
        <v>13</v>
      </c>
      <c r="C547" s="25" t="s">
        <v>14</v>
      </c>
      <c r="D547" s="25" t="s">
        <v>41</v>
      </c>
      <c r="E547" s="25" t="s">
        <v>101</v>
      </c>
      <c r="F547" s="25" t="s">
        <v>262</v>
      </c>
      <c r="G547" s="25" t="s">
        <v>221</v>
      </c>
      <c r="H547" s="25"/>
      <c r="I547" s="25" t="s">
        <v>284</v>
      </c>
      <c r="J547" s="22"/>
      <c r="K547" s="22">
        <v>11000</v>
      </c>
      <c r="L547" s="9">
        <f t="shared" si="212"/>
        <v>11000</v>
      </c>
      <c r="M547" s="22"/>
      <c r="N547" s="22"/>
      <c r="O547" s="22"/>
      <c r="P547" s="22"/>
      <c r="Q547" s="18">
        <f t="shared" si="202"/>
        <v>11000</v>
      </c>
      <c r="R547" s="19"/>
      <c r="S547" s="22">
        <v>11000</v>
      </c>
      <c r="T547" s="18">
        <f t="shared" si="211"/>
        <v>11000</v>
      </c>
      <c r="U547" s="22"/>
      <c r="V547" s="22"/>
      <c r="W547" s="18">
        <f t="shared" si="203"/>
        <v>11000</v>
      </c>
      <c r="X547" s="22">
        <v>11000</v>
      </c>
      <c r="Y547" s="22"/>
      <c r="Z547" s="22"/>
      <c r="AA547" s="20">
        <f t="shared" si="204"/>
        <v>11000</v>
      </c>
    </row>
    <row r="548" spans="1:27" s="15" customFormat="1" ht="31.5" hidden="1">
      <c r="A548" s="24" t="s">
        <v>285</v>
      </c>
      <c r="B548" s="25" t="s">
        <v>13</v>
      </c>
      <c r="C548" s="25" t="s">
        <v>14</v>
      </c>
      <c r="D548" s="25" t="s">
        <v>41</v>
      </c>
      <c r="E548" s="25" t="s">
        <v>101</v>
      </c>
      <c r="F548" s="25" t="s">
        <v>262</v>
      </c>
      <c r="G548" s="25" t="s">
        <v>221</v>
      </c>
      <c r="H548" s="25"/>
      <c r="I548" s="25" t="s">
        <v>286</v>
      </c>
      <c r="J548" s="22"/>
      <c r="K548" s="22">
        <v>3000</v>
      </c>
      <c r="L548" s="9">
        <f t="shared" si="212"/>
        <v>3000</v>
      </c>
      <c r="M548" s="22"/>
      <c r="N548" s="22"/>
      <c r="O548" s="22"/>
      <c r="P548" s="22"/>
      <c r="Q548" s="18">
        <f t="shared" si="202"/>
        <v>3000</v>
      </c>
      <c r="R548" s="19"/>
      <c r="S548" s="22">
        <v>3000</v>
      </c>
      <c r="T548" s="18">
        <f t="shared" si="211"/>
        <v>3000</v>
      </c>
      <c r="U548" s="22"/>
      <c r="V548" s="22"/>
      <c r="W548" s="18">
        <f t="shared" si="203"/>
        <v>3000</v>
      </c>
      <c r="X548" s="22">
        <v>3000</v>
      </c>
      <c r="Y548" s="22"/>
      <c r="Z548" s="22"/>
      <c r="AA548" s="20">
        <f t="shared" si="204"/>
        <v>3000</v>
      </c>
    </row>
    <row r="549" spans="1:27" s="15" customFormat="1" ht="15.75" hidden="1">
      <c r="A549" s="24" t="s">
        <v>54</v>
      </c>
      <c r="B549" s="25" t="s">
        <v>13</v>
      </c>
      <c r="C549" s="25" t="s">
        <v>14</v>
      </c>
      <c r="D549" s="25" t="s">
        <v>41</v>
      </c>
      <c r="E549" s="25" t="s">
        <v>101</v>
      </c>
      <c r="F549" s="25" t="s">
        <v>262</v>
      </c>
      <c r="G549" s="25" t="s">
        <v>221</v>
      </c>
      <c r="H549" s="25" t="s">
        <v>51</v>
      </c>
      <c r="I549" s="25" t="s">
        <v>55</v>
      </c>
      <c r="J549" s="22">
        <v>15700</v>
      </c>
      <c r="K549" s="22">
        <v>34915</v>
      </c>
      <c r="L549" s="9">
        <f t="shared" si="212"/>
        <v>19215</v>
      </c>
      <c r="M549" s="22"/>
      <c r="N549" s="22">
        <v>-1395.8</v>
      </c>
      <c r="O549" s="22"/>
      <c r="P549" s="22"/>
      <c r="Q549" s="18">
        <f t="shared" si="202"/>
        <v>33519.199999999997</v>
      </c>
      <c r="R549" s="19">
        <v>15700</v>
      </c>
      <c r="S549" s="22">
        <v>34915</v>
      </c>
      <c r="T549" s="18">
        <f t="shared" si="211"/>
        <v>19215</v>
      </c>
      <c r="U549" s="22">
        <v>-1395.8</v>
      </c>
      <c r="V549" s="22"/>
      <c r="W549" s="18">
        <f t="shared" si="203"/>
        <v>33519.199999999997</v>
      </c>
      <c r="X549" s="22">
        <v>34915</v>
      </c>
      <c r="Y549" s="22">
        <v>-1395.8</v>
      </c>
      <c r="Z549" s="22"/>
      <c r="AA549" s="20">
        <f t="shared" si="204"/>
        <v>33519.199999999997</v>
      </c>
    </row>
    <row r="550" spans="1:27" s="15" customFormat="1" ht="31.5" hidden="1">
      <c r="A550" s="24" t="s">
        <v>116</v>
      </c>
      <c r="B550" s="25" t="s">
        <v>13</v>
      </c>
      <c r="C550" s="25" t="s">
        <v>14</v>
      </c>
      <c r="D550" s="25" t="s">
        <v>41</v>
      </c>
      <c r="E550" s="25" t="s">
        <v>101</v>
      </c>
      <c r="F550" s="25" t="s">
        <v>262</v>
      </c>
      <c r="G550" s="25" t="s">
        <v>221</v>
      </c>
      <c r="H550" s="25" t="s">
        <v>51</v>
      </c>
      <c r="I550" s="25" t="s">
        <v>118</v>
      </c>
      <c r="J550" s="22"/>
      <c r="K550" s="22">
        <f>K551+K552</f>
        <v>13000</v>
      </c>
      <c r="L550" s="9">
        <f t="shared" si="212"/>
        <v>13000</v>
      </c>
      <c r="M550" s="22">
        <f t="shared" ref="M550:AA550" si="214">M551+M552</f>
        <v>0</v>
      </c>
      <c r="N550" s="22">
        <f t="shared" si="214"/>
        <v>0</v>
      </c>
      <c r="O550" s="22"/>
      <c r="P550" s="22">
        <f t="shared" si="214"/>
        <v>0</v>
      </c>
      <c r="Q550" s="22">
        <f t="shared" si="214"/>
        <v>13000</v>
      </c>
      <c r="R550" s="22">
        <f t="shared" si="214"/>
        <v>0</v>
      </c>
      <c r="S550" s="22">
        <f t="shared" si="214"/>
        <v>13000</v>
      </c>
      <c r="T550" s="18">
        <f t="shared" si="211"/>
        <v>13000</v>
      </c>
      <c r="U550" s="22">
        <f t="shared" si="214"/>
        <v>0</v>
      </c>
      <c r="V550" s="22"/>
      <c r="W550" s="22">
        <f t="shared" si="214"/>
        <v>13000</v>
      </c>
      <c r="X550" s="22">
        <f t="shared" si="214"/>
        <v>2500</v>
      </c>
      <c r="Y550" s="22">
        <f t="shared" si="214"/>
        <v>0</v>
      </c>
      <c r="Z550" s="22"/>
      <c r="AA550" s="22">
        <f t="shared" si="214"/>
        <v>2500</v>
      </c>
    </row>
    <row r="551" spans="1:27" s="15" customFormat="1" ht="31.5" hidden="1">
      <c r="A551" s="24" t="s">
        <v>119</v>
      </c>
      <c r="B551" s="25" t="s">
        <v>13</v>
      </c>
      <c r="C551" s="25" t="s">
        <v>14</v>
      </c>
      <c r="D551" s="25" t="s">
        <v>41</v>
      </c>
      <c r="E551" s="25" t="s">
        <v>101</v>
      </c>
      <c r="F551" s="25" t="s">
        <v>262</v>
      </c>
      <c r="G551" s="25" t="s">
        <v>221</v>
      </c>
      <c r="H551" s="25" t="s">
        <v>51</v>
      </c>
      <c r="I551" s="25" t="s">
        <v>120</v>
      </c>
      <c r="J551" s="22"/>
      <c r="K551" s="22">
        <v>10000</v>
      </c>
      <c r="L551" s="9">
        <f t="shared" si="212"/>
        <v>10000</v>
      </c>
      <c r="M551" s="22"/>
      <c r="N551" s="22"/>
      <c r="O551" s="22"/>
      <c r="P551" s="22">
        <f>N551</f>
        <v>0</v>
      </c>
      <c r="Q551" s="18">
        <f t="shared" si="202"/>
        <v>10000</v>
      </c>
      <c r="R551" s="19"/>
      <c r="S551" s="22">
        <v>10000</v>
      </c>
      <c r="T551" s="18">
        <f t="shared" si="211"/>
        <v>10000</v>
      </c>
      <c r="U551" s="22"/>
      <c r="V551" s="22"/>
      <c r="W551" s="18">
        <f t="shared" si="203"/>
        <v>10000</v>
      </c>
      <c r="X551" s="22"/>
      <c r="Y551" s="22"/>
      <c r="Z551" s="22"/>
      <c r="AA551" s="20">
        <f t="shared" si="204"/>
        <v>0</v>
      </c>
    </row>
    <row r="552" spans="1:27" s="15" customFormat="1" ht="31.5" hidden="1">
      <c r="A552" s="24" t="s">
        <v>287</v>
      </c>
      <c r="B552" s="25" t="s">
        <v>13</v>
      </c>
      <c r="C552" s="25" t="s">
        <v>14</v>
      </c>
      <c r="D552" s="25" t="s">
        <v>41</v>
      </c>
      <c r="E552" s="25" t="s">
        <v>101</v>
      </c>
      <c r="F552" s="25" t="s">
        <v>262</v>
      </c>
      <c r="G552" s="25" t="s">
        <v>221</v>
      </c>
      <c r="H552" s="25"/>
      <c r="I552" s="25" t="s">
        <v>288</v>
      </c>
      <c r="J552" s="22"/>
      <c r="K552" s="22">
        <v>3000</v>
      </c>
      <c r="L552" s="9">
        <f t="shared" si="212"/>
        <v>3000</v>
      </c>
      <c r="M552" s="22"/>
      <c r="N552" s="22"/>
      <c r="O552" s="22"/>
      <c r="P552" s="22"/>
      <c r="Q552" s="18">
        <f t="shared" si="202"/>
        <v>3000</v>
      </c>
      <c r="R552" s="19"/>
      <c r="S552" s="22">
        <v>3000</v>
      </c>
      <c r="T552" s="18">
        <f t="shared" si="211"/>
        <v>3000</v>
      </c>
      <c r="U552" s="22"/>
      <c r="V552" s="22"/>
      <c r="W552" s="18">
        <f t="shared" si="203"/>
        <v>3000</v>
      </c>
      <c r="X552" s="22">
        <v>2500</v>
      </c>
      <c r="Y552" s="22"/>
      <c r="Z552" s="22"/>
      <c r="AA552" s="20">
        <f t="shared" si="204"/>
        <v>2500</v>
      </c>
    </row>
    <row r="553" spans="1:27" s="15" customFormat="1" ht="15.75" hidden="1">
      <c r="A553" s="24" t="s">
        <v>36</v>
      </c>
      <c r="B553" s="25" t="s">
        <v>13</v>
      </c>
      <c r="C553" s="25" t="s">
        <v>14</v>
      </c>
      <c r="D553" s="25" t="s">
        <v>41</v>
      </c>
      <c r="E553" s="25" t="s">
        <v>101</v>
      </c>
      <c r="F553" s="25" t="s">
        <v>262</v>
      </c>
      <c r="G553" s="25" t="s">
        <v>221</v>
      </c>
      <c r="H553" s="25" t="s">
        <v>51</v>
      </c>
      <c r="I553" s="25" t="s">
        <v>37</v>
      </c>
      <c r="J553" s="22">
        <v>15700</v>
      </c>
      <c r="K553" s="22">
        <f>K545+K550</f>
        <v>61915</v>
      </c>
      <c r="L553" s="9">
        <f t="shared" si="212"/>
        <v>46215</v>
      </c>
      <c r="M553" s="22">
        <f>M545+M550</f>
        <v>0</v>
      </c>
      <c r="N553" s="22">
        <f>N545+N550</f>
        <v>-1395.8</v>
      </c>
      <c r="O553" s="22"/>
      <c r="P553" s="22">
        <f>P545+P550</f>
        <v>0</v>
      </c>
      <c r="Q553" s="18">
        <f t="shared" si="202"/>
        <v>60519.199999999997</v>
      </c>
      <c r="R553" s="19">
        <v>15700</v>
      </c>
      <c r="S553" s="22">
        <f>S545+S550</f>
        <v>61915</v>
      </c>
      <c r="T553" s="18">
        <f t="shared" si="211"/>
        <v>46215</v>
      </c>
      <c r="U553" s="22">
        <f>U545+U550</f>
        <v>-1395.8</v>
      </c>
      <c r="V553" s="22"/>
      <c r="W553" s="18">
        <f t="shared" si="203"/>
        <v>60519.199999999997</v>
      </c>
      <c r="X553" s="22">
        <f>X545+X550</f>
        <v>51415</v>
      </c>
      <c r="Y553" s="22">
        <f>Y545+Y550</f>
        <v>-1395.8</v>
      </c>
      <c r="Z553" s="22"/>
      <c r="AA553" s="20">
        <f t="shared" si="204"/>
        <v>50019.199999999997</v>
      </c>
    </row>
    <row r="554" spans="1:27" s="15" customFormat="1" ht="47.25" hidden="1">
      <c r="A554" s="24" t="s">
        <v>289</v>
      </c>
      <c r="B554" s="25" t="s">
        <v>13</v>
      </c>
      <c r="C554" s="25" t="s">
        <v>14</v>
      </c>
      <c r="D554" s="25" t="s">
        <v>41</v>
      </c>
      <c r="E554" s="25" t="s">
        <v>101</v>
      </c>
      <c r="F554" s="25" t="s">
        <v>262</v>
      </c>
      <c r="G554" s="25" t="s">
        <v>290</v>
      </c>
      <c r="H554" s="25"/>
      <c r="I554" s="25"/>
      <c r="J554" s="22">
        <v>0</v>
      </c>
      <c r="K554" s="22"/>
      <c r="L554" s="9">
        <f t="shared" si="212"/>
        <v>0</v>
      </c>
      <c r="M554" s="22"/>
      <c r="N554" s="22"/>
      <c r="O554" s="22"/>
      <c r="P554" s="22"/>
      <c r="Q554" s="18">
        <f t="shared" si="202"/>
        <v>0</v>
      </c>
      <c r="R554" s="19">
        <v>0</v>
      </c>
      <c r="S554" s="22"/>
      <c r="T554" s="18">
        <f t="shared" si="211"/>
        <v>0</v>
      </c>
      <c r="U554" s="22"/>
      <c r="V554" s="22"/>
      <c r="W554" s="18">
        <f t="shared" si="203"/>
        <v>0</v>
      </c>
      <c r="X554" s="22"/>
      <c r="Y554" s="22"/>
      <c r="Z554" s="22"/>
      <c r="AA554" s="20">
        <f t="shared" si="204"/>
        <v>0</v>
      </c>
    </row>
    <row r="555" spans="1:27" s="15" customFormat="1" ht="31.5" hidden="1">
      <c r="A555" s="24" t="s">
        <v>291</v>
      </c>
      <c r="B555" s="25" t="s">
        <v>13</v>
      </c>
      <c r="C555" s="25" t="s">
        <v>14</v>
      </c>
      <c r="D555" s="25" t="s">
        <v>41</v>
      </c>
      <c r="E555" s="25" t="s">
        <v>101</v>
      </c>
      <c r="F555" s="25" t="s">
        <v>262</v>
      </c>
      <c r="G555" s="25" t="s">
        <v>290</v>
      </c>
      <c r="H555" s="25" t="s">
        <v>51</v>
      </c>
      <c r="I555" s="25"/>
      <c r="J555" s="22">
        <v>0</v>
      </c>
      <c r="K555" s="22"/>
      <c r="L555" s="9">
        <f t="shared" si="212"/>
        <v>0</v>
      </c>
      <c r="M555" s="22"/>
      <c r="N555" s="22"/>
      <c r="O555" s="22"/>
      <c r="P555" s="22"/>
      <c r="Q555" s="18">
        <f t="shared" si="202"/>
        <v>0</v>
      </c>
      <c r="R555" s="19">
        <v>0</v>
      </c>
      <c r="S555" s="22"/>
      <c r="T555" s="18">
        <f t="shared" si="211"/>
        <v>0</v>
      </c>
      <c r="U555" s="22"/>
      <c r="V555" s="22"/>
      <c r="W555" s="18">
        <f t="shared" si="203"/>
        <v>0</v>
      </c>
      <c r="X555" s="22"/>
      <c r="Y555" s="22"/>
      <c r="Z555" s="22"/>
      <c r="AA555" s="20">
        <f t="shared" si="204"/>
        <v>0</v>
      </c>
    </row>
    <row r="556" spans="1:27" s="15" customFormat="1" ht="15.75" hidden="1">
      <c r="A556" s="24" t="s">
        <v>29</v>
      </c>
      <c r="B556" s="25" t="s">
        <v>13</v>
      </c>
      <c r="C556" s="25" t="s">
        <v>14</v>
      </c>
      <c r="D556" s="25" t="s">
        <v>41</v>
      </c>
      <c r="E556" s="25" t="s">
        <v>101</v>
      </c>
      <c r="F556" s="25" t="s">
        <v>262</v>
      </c>
      <c r="G556" s="25" t="s">
        <v>290</v>
      </c>
      <c r="H556" s="25" t="s">
        <v>51</v>
      </c>
      <c r="I556" s="25" t="s">
        <v>31</v>
      </c>
      <c r="J556" s="22">
        <v>0</v>
      </c>
      <c r="K556" s="22"/>
      <c r="L556" s="9">
        <f t="shared" si="212"/>
        <v>0</v>
      </c>
      <c r="M556" s="22"/>
      <c r="N556" s="22"/>
      <c r="O556" s="22"/>
      <c r="P556" s="22"/>
      <c r="Q556" s="18">
        <f t="shared" si="202"/>
        <v>0</v>
      </c>
      <c r="R556" s="19">
        <v>0</v>
      </c>
      <c r="S556" s="22"/>
      <c r="T556" s="18">
        <f t="shared" si="211"/>
        <v>0</v>
      </c>
      <c r="U556" s="22"/>
      <c r="V556" s="22"/>
      <c r="W556" s="18">
        <f t="shared" si="203"/>
        <v>0</v>
      </c>
      <c r="X556" s="22"/>
      <c r="Y556" s="22"/>
      <c r="Z556" s="22"/>
      <c r="AA556" s="20">
        <f t="shared" si="204"/>
        <v>0</v>
      </c>
    </row>
    <row r="557" spans="1:27" s="15" customFormat="1" ht="15.75" hidden="1">
      <c r="A557" s="24" t="s">
        <v>52</v>
      </c>
      <c r="B557" s="25" t="s">
        <v>13</v>
      </c>
      <c r="C557" s="25" t="s">
        <v>14</v>
      </c>
      <c r="D557" s="25" t="s">
        <v>41</v>
      </c>
      <c r="E557" s="25" t="s">
        <v>101</v>
      </c>
      <c r="F557" s="25" t="s">
        <v>262</v>
      </c>
      <c r="G557" s="25" t="s">
        <v>290</v>
      </c>
      <c r="H557" s="25" t="s">
        <v>51</v>
      </c>
      <c r="I557" s="25" t="s">
        <v>53</v>
      </c>
      <c r="J557" s="22">
        <v>0</v>
      </c>
      <c r="K557" s="22"/>
      <c r="L557" s="9">
        <f t="shared" si="212"/>
        <v>0</v>
      </c>
      <c r="M557" s="22"/>
      <c r="N557" s="22"/>
      <c r="O557" s="22"/>
      <c r="P557" s="22"/>
      <c r="Q557" s="18">
        <f t="shared" si="202"/>
        <v>0</v>
      </c>
      <c r="R557" s="19">
        <v>0</v>
      </c>
      <c r="S557" s="22"/>
      <c r="T557" s="18">
        <f t="shared" si="211"/>
        <v>0</v>
      </c>
      <c r="U557" s="22"/>
      <c r="V557" s="22"/>
      <c r="W557" s="18">
        <f t="shared" si="203"/>
        <v>0</v>
      </c>
      <c r="X557" s="22"/>
      <c r="Y557" s="22"/>
      <c r="Z557" s="22"/>
      <c r="AA557" s="20">
        <f t="shared" si="204"/>
        <v>0</v>
      </c>
    </row>
    <row r="558" spans="1:27" s="15" customFormat="1" ht="31.5" hidden="1">
      <c r="A558" s="24" t="s">
        <v>285</v>
      </c>
      <c r="B558" s="25" t="s">
        <v>13</v>
      </c>
      <c r="C558" s="25" t="s">
        <v>14</v>
      </c>
      <c r="D558" s="25" t="s">
        <v>41</v>
      </c>
      <c r="E558" s="25" t="s">
        <v>101</v>
      </c>
      <c r="F558" s="25" t="s">
        <v>262</v>
      </c>
      <c r="G558" s="25" t="s">
        <v>290</v>
      </c>
      <c r="H558" s="25" t="s">
        <v>51</v>
      </c>
      <c r="I558" s="25" t="s">
        <v>286</v>
      </c>
      <c r="J558" s="22">
        <v>0</v>
      </c>
      <c r="K558" s="22"/>
      <c r="L558" s="9">
        <f t="shared" si="212"/>
        <v>0</v>
      </c>
      <c r="M558" s="22"/>
      <c r="N558" s="22"/>
      <c r="O558" s="22"/>
      <c r="P558" s="22"/>
      <c r="Q558" s="18">
        <f t="shared" ref="Q558:Q619" si="215">K558+N558</f>
        <v>0</v>
      </c>
      <c r="R558" s="19">
        <v>0</v>
      </c>
      <c r="S558" s="22"/>
      <c r="T558" s="18">
        <f t="shared" si="211"/>
        <v>0</v>
      </c>
      <c r="U558" s="22"/>
      <c r="V558" s="22"/>
      <c r="W558" s="18">
        <f t="shared" ref="W558:W617" si="216">S558+U558</f>
        <v>0</v>
      </c>
      <c r="X558" s="22"/>
      <c r="Y558" s="22"/>
      <c r="Z558" s="22"/>
      <c r="AA558" s="20">
        <f t="shared" ref="AA558:AA617" si="217">X558+Y558</f>
        <v>0</v>
      </c>
    </row>
    <row r="559" spans="1:27" s="15" customFormat="1" ht="15.75" hidden="1">
      <c r="A559" s="24" t="s">
        <v>36</v>
      </c>
      <c r="B559" s="25" t="s">
        <v>13</v>
      </c>
      <c r="C559" s="25" t="s">
        <v>14</v>
      </c>
      <c r="D559" s="25" t="s">
        <v>41</v>
      </c>
      <c r="E559" s="25" t="s">
        <v>101</v>
      </c>
      <c r="F559" s="25" t="s">
        <v>262</v>
      </c>
      <c r="G559" s="25" t="s">
        <v>290</v>
      </c>
      <c r="H559" s="25" t="s">
        <v>51</v>
      </c>
      <c r="I559" s="25" t="s">
        <v>37</v>
      </c>
      <c r="J559" s="22">
        <v>0</v>
      </c>
      <c r="K559" s="22"/>
      <c r="L559" s="9">
        <f t="shared" si="212"/>
        <v>0</v>
      </c>
      <c r="M559" s="22"/>
      <c r="N559" s="22"/>
      <c r="O559" s="22"/>
      <c r="P559" s="22"/>
      <c r="Q559" s="18">
        <f t="shared" si="215"/>
        <v>0</v>
      </c>
      <c r="R559" s="19">
        <v>0</v>
      </c>
      <c r="S559" s="22"/>
      <c r="T559" s="18">
        <f t="shared" si="211"/>
        <v>0</v>
      </c>
      <c r="U559" s="22"/>
      <c r="V559" s="22"/>
      <c r="W559" s="18">
        <f t="shared" si="216"/>
        <v>0</v>
      </c>
      <c r="X559" s="22"/>
      <c r="Y559" s="22"/>
      <c r="Z559" s="22"/>
      <c r="AA559" s="20">
        <f t="shared" si="217"/>
        <v>0</v>
      </c>
    </row>
    <row r="560" spans="1:27" s="15" customFormat="1" ht="31.5" hidden="1">
      <c r="A560" s="24" t="s">
        <v>64</v>
      </c>
      <c r="B560" s="25" t="s">
        <v>13</v>
      </c>
      <c r="C560" s="25" t="s">
        <v>14</v>
      </c>
      <c r="D560" s="25" t="s">
        <v>41</v>
      </c>
      <c r="E560" s="25" t="s">
        <v>101</v>
      </c>
      <c r="F560" s="25" t="s">
        <v>262</v>
      </c>
      <c r="G560" s="25" t="s">
        <v>65</v>
      </c>
      <c r="H560" s="25"/>
      <c r="I560" s="25"/>
      <c r="J560" s="22">
        <v>247220.6</v>
      </c>
      <c r="K560" s="22">
        <f>K572</f>
        <v>184859.5</v>
      </c>
      <c r="L560" s="9">
        <f t="shared" si="212"/>
        <v>-62361.100000000006</v>
      </c>
      <c r="M560" s="22">
        <f>M572</f>
        <v>0</v>
      </c>
      <c r="N560" s="22">
        <f>N572</f>
        <v>-65385.999999999985</v>
      </c>
      <c r="O560" s="22"/>
      <c r="P560" s="22">
        <f>P572</f>
        <v>0</v>
      </c>
      <c r="Q560" s="18">
        <f t="shared" si="215"/>
        <v>119473.50000000001</v>
      </c>
      <c r="R560" s="19">
        <v>252298.3</v>
      </c>
      <c r="S560" s="22">
        <f>S572</f>
        <v>189683.30000000002</v>
      </c>
      <c r="T560" s="18">
        <f t="shared" si="211"/>
        <v>-62614.999999999971</v>
      </c>
      <c r="U560" s="22">
        <f>U572</f>
        <v>-18089.399999999998</v>
      </c>
      <c r="V560" s="22"/>
      <c r="W560" s="18">
        <f t="shared" si="216"/>
        <v>171593.90000000002</v>
      </c>
      <c r="X560" s="22">
        <f>X572</f>
        <v>185536.3</v>
      </c>
      <c r="Y560" s="22">
        <f>Y572</f>
        <v>-18089.399999999998</v>
      </c>
      <c r="Z560" s="22"/>
      <c r="AA560" s="20">
        <f t="shared" si="217"/>
        <v>167446.9</v>
      </c>
    </row>
    <row r="561" spans="1:27" ht="15.75" hidden="1">
      <c r="A561" s="16" t="s">
        <v>29</v>
      </c>
      <c r="B561" s="17" t="s">
        <v>13</v>
      </c>
      <c r="C561" s="17" t="s">
        <v>14</v>
      </c>
      <c r="D561" s="17" t="s">
        <v>41</v>
      </c>
      <c r="E561" s="17" t="s">
        <v>101</v>
      </c>
      <c r="F561" s="17" t="s">
        <v>262</v>
      </c>
      <c r="G561" s="17" t="s">
        <v>65</v>
      </c>
      <c r="H561" s="17" t="s">
        <v>51</v>
      </c>
      <c r="I561" s="17" t="s">
        <v>31</v>
      </c>
      <c r="J561" s="18">
        <v>216801.2</v>
      </c>
      <c r="K561" s="18">
        <f>K562+K568</f>
        <v>166961.1</v>
      </c>
      <c r="L561" s="9">
        <f t="shared" si="212"/>
        <v>-49840.100000000006</v>
      </c>
      <c r="M561" s="18">
        <f>M562+M568</f>
        <v>0</v>
      </c>
      <c r="N561" s="18">
        <f>N562+N568</f>
        <v>-61348.799999999988</v>
      </c>
      <c r="O561" s="18"/>
      <c r="P561" s="18">
        <f>P562+P568</f>
        <v>0</v>
      </c>
      <c r="Q561" s="18">
        <f t="shared" si="215"/>
        <v>105612.30000000002</v>
      </c>
      <c r="R561" s="19">
        <v>221878.9</v>
      </c>
      <c r="S561" s="18">
        <f>S562+S568</f>
        <v>171784.90000000002</v>
      </c>
      <c r="T561" s="18">
        <f t="shared" si="211"/>
        <v>-50093.999999999971</v>
      </c>
      <c r="U561" s="18">
        <f>U562+U568</f>
        <v>-14052.199999999999</v>
      </c>
      <c r="V561" s="18"/>
      <c r="W561" s="18">
        <f t="shared" si="216"/>
        <v>157732.70000000001</v>
      </c>
      <c r="X561" s="18">
        <f>X562+X568</f>
        <v>177091.5</v>
      </c>
      <c r="Y561" s="18">
        <f>Y562+Y568</f>
        <v>-14052.199999999999</v>
      </c>
      <c r="Z561" s="18"/>
      <c r="AA561" s="20">
        <f t="shared" si="217"/>
        <v>163039.29999999999</v>
      </c>
    </row>
    <row r="562" spans="1:27" ht="15.75" hidden="1">
      <c r="A562" s="16" t="s">
        <v>52</v>
      </c>
      <c r="B562" s="17" t="s">
        <v>13</v>
      </c>
      <c r="C562" s="17" t="s">
        <v>14</v>
      </c>
      <c r="D562" s="17" t="s">
        <v>41</v>
      </c>
      <c r="E562" s="17" t="s">
        <v>101</v>
      </c>
      <c r="F562" s="17" t="s">
        <v>262</v>
      </c>
      <c r="G562" s="17" t="s">
        <v>65</v>
      </c>
      <c r="H562" s="17" t="s">
        <v>51</v>
      </c>
      <c r="I562" s="17" t="s">
        <v>53</v>
      </c>
      <c r="J562" s="18">
        <v>209201.2</v>
      </c>
      <c r="K562" s="18">
        <f>K563+K564+K565+K566+K567</f>
        <v>159741.1</v>
      </c>
      <c r="L562" s="9">
        <f t="shared" si="212"/>
        <v>-49460.100000000006</v>
      </c>
      <c r="M562" s="18">
        <f>M563+M564+M565+M566+M567</f>
        <v>0</v>
      </c>
      <c r="N562" s="18">
        <f>N563+N564+N565+N566+N567</f>
        <v>-60673.19999999999</v>
      </c>
      <c r="O562" s="18"/>
      <c r="P562" s="18">
        <f>P563+P564+P565+P566+P567</f>
        <v>0</v>
      </c>
      <c r="Q562" s="18">
        <f t="shared" si="215"/>
        <v>99067.900000000023</v>
      </c>
      <c r="R562" s="19">
        <v>214278.9</v>
      </c>
      <c r="S562" s="18">
        <f>S563+S564+S565+S566+S567</f>
        <v>164564.90000000002</v>
      </c>
      <c r="T562" s="18">
        <f t="shared" si="211"/>
        <v>-49713.999999999971</v>
      </c>
      <c r="U562" s="18">
        <f>U563+U564+U565+U566+U567</f>
        <v>-13376.599999999999</v>
      </c>
      <c r="V562" s="18"/>
      <c r="W562" s="18">
        <f t="shared" si="216"/>
        <v>151188.30000000002</v>
      </c>
      <c r="X562" s="18">
        <f>X563+X564+X565+X566+X567</f>
        <v>169871.5</v>
      </c>
      <c r="Y562" s="18">
        <f>Y563+Y564+Y565+Y566+Y567</f>
        <v>-13376.599999999999</v>
      </c>
      <c r="Z562" s="18"/>
      <c r="AA562" s="20">
        <f t="shared" si="217"/>
        <v>156494.9</v>
      </c>
    </row>
    <row r="563" spans="1:27" ht="15.75" hidden="1">
      <c r="A563" s="16" t="s">
        <v>283</v>
      </c>
      <c r="B563" s="17" t="s">
        <v>13</v>
      </c>
      <c r="C563" s="17" t="s">
        <v>14</v>
      </c>
      <c r="D563" s="17" t="s">
        <v>41</v>
      </c>
      <c r="E563" s="17" t="s">
        <v>101</v>
      </c>
      <c r="F563" s="17" t="s">
        <v>262</v>
      </c>
      <c r="G563" s="17" t="s">
        <v>65</v>
      </c>
      <c r="H563" s="17" t="s">
        <v>51</v>
      </c>
      <c r="I563" s="17" t="s">
        <v>284</v>
      </c>
      <c r="J563" s="18">
        <v>12121.4</v>
      </c>
      <c r="K563" s="18">
        <v>2093.4</v>
      </c>
      <c r="L563" s="9">
        <f t="shared" si="212"/>
        <v>-10028</v>
      </c>
      <c r="M563" s="18"/>
      <c r="N563" s="18">
        <v>-1021.4</v>
      </c>
      <c r="O563" s="18"/>
      <c r="P563" s="18"/>
      <c r="Q563" s="18">
        <f t="shared" si="215"/>
        <v>1072</v>
      </c>
      <c r="R563" s="19">
        <v>12727.4</v>
      </c>
      <c r="S563" s="18">
        <f>12091-9421.9</f>
        <v>2669.1000000000004</v>
      </c>
      <c r="T563" s="18">
        <f t="shared" si="211"/>
        <v>-10058.299999999999</v>
      </c>
      <c r="U563" s="18">
        <v>-1021.4</v>
      </c>
      <c r="V563" s="18"/>
      <c r="W563" s="18">
        <f t="shared" si="216"/>
        <v>1647.7000000000003</v>
      </c>
      <c r="X563" s="18">
        <v>3305.5</v>
      </c>
      <c r="Y563" s="18">
        <v>-1021.4</v>
      </c>
      <c r="Z563" s="18"/>
      <c r="AA563" s="20">
        <f t="shared" si="217"/>
        <v>2284.1</v>
      </c>
    </row>
    <row r="564" spans="1:27" ht="15.75" hidden="1">
      <c r="A564" s="16" t="s">
        <v>232</v>
      </c>
      <c r="B564" s="17" t="s">
        <v>13</v>
      </c>
      <c r="C564" s="17" t="s">
        <v>14</v>
      </c>
      <c r="D564" s="17" t="s">
        <v>41</v>
      </c>
      <c r="E564" s="17" t="s">
        <v>101</v>
      </c>
      <c r="F564" s="17" t="s">
        <v>262</v>
      </c>
      <c r="G564" s="17" t="s">
        <v>65</v>
      </c>
      <c r="H564" s="17" t="s">
        <v>51</v>
      </c>
      <c r="I564" s="17" t="s">
        <v>233</v>
      </c>
      <c r="J564" s="18">
        <v>69751.600000000006</v>
      </c>
      <c r="K564" s="18">
        <v>66264</v>
      </c>
      <c r="L564" s="9">
        <f t="shared" si="212"/>
        <v>-3487.6000000000058</v>
      </c>
      <c r="M564" s="18"/>
      <c r="N564" s="18">
        <f>-1366.2-47296.6</f>
        <v>-48662.799999999996</v>
      </c>
      <c r="O564" s="18"/>
      <c r="P564" s="18"/>
      <c r="Q564" s="18">
        <f t="shared" si="215"/>
        <v>17601.200000000004</v>
      </c>
      <c r="R564" s="19">
        <v>73264.2</v>
      </c>
      <c r="S564" s="18">
        <v>69601</v>
      </c>
      <c r="T564" s="18">
        <f t="shared" si="211"/>
        <v>-3663.1999999999971</v>
      </c>
      <c r="U564" s="18">
        <v>-1366.2</v>
      </c>
      <c r="V564" s="18"/>
      <c r="W564" s="18">
        <f t="shared" si="216"/>
        <v>68234.8</v>
      </c>
      <c r="X564" s="18">
        <v>73264.2</v>
      </c>
      <c r="Y564" s="18">
        <v>-1366.2</v>
      </c>
      <c r="Z564" s="18"/>
      <c r="AA564" s="20">
        <f t="shared" si="217"/>
        <v>71898</v>
      </c>
    </row>
    <row r="565" spans="1:27" ht="15.75" hidden="1">
      <c r="A565" s="16" t="s">
        <v>292</v>
      </c>
      <c r="B565" s="17" t="s">
        <v>13</v>
      </c>
      <c r="C565" s="17" t="s">
        <v>14</v>
      </c>
      <c r="D565" s="17" t="s">
        <v>41</v>
      </c>
      <c r="E565" s="17" t="s">
        <v>101</v>
      </c>
      <c r="F565" s="17" t="s">
        <v>262</v>
      </c>
      <c r="G565" s="17" t="s">
        <v>65</v>
      </c>
      <c r="H565" s="17" t="s">
        <v>51</v>
      </c>
      <c r="I565" s="17" t="s">
        <v>293</v>
      </c>
      <c r="J565" s="18">
        <v>19180.7</v>
      </c>
      <c r="K565" s="18">
        <v>18221.7</v>
      </c>
      <c r="L565" s="9">
        <f t="shared" si="212"/>
        <v>-959</v>
      </c>
      <c r="M565" s="18"/>
      <c r="N565" s="18">
        <v>-1616.2</v>
      </c>
      <c r="O565" s="18"/>
      <c r="P565" s="18"/>
      <c r="Q565" s="18">
        <f t="shared" si="215"/>
        <v>16605.5</v>
      </c>
      <c r="R565" s="19">
        <v>20139.8</v>
      </c>
      <c r="S565" s="18">
        <v>19132.8</v>
      </c>
      <c r="T565" s="18">
        <f t="shared" si="211"/>
        <v>-1007</v>
      </c>
      <c r="U565" s="18">
        <v>-1616.2</v>
      </c>
      <c r="V565" s="18"/>
      <c r="W565" s="18">
        <f t="shared" si="216"/>
        <v>17516.599999999999</v>
      </c>
      <c r="X565" s="18">
        <v>20139.8</v>
      </c>
      <c r="Y565" s="18">
        <v>-1616.2</v>
      </c>
      <c r="Z565" s="18"/>
      <c r="AA565" s="20">
        <f t="shared" si="217"/>
        <v>18523.599999999999</v>
      </c>
    </row>
    <row r="566" spans="1:27" ht="31.5" hidden="1">
      <c r="A566" s="16" t="s">
        <v>285</v>
      </c>
      <c r="B566" s="17" t="s">
        <v>13</v>
      </c>
      <c r="C566" s="17" t="s">
        <v>14</v>
      </c>
      <c r="D566" s="17" t="s">
        <v>41</v>
      </c>
      <c r="E566" s="17" t="s">
        <v>101</v>
      </c>
      <c r="F566" s="17" t="s">
        <v>262</v>
      </c>
      <c r="G566" s="17" t="s">
        <v>65</v>
      </c>
      <c r="H566" s="17" t="s">
        <v>51</v>
      </c>
      <c r="I566" s="17" t="s">
        <v>286</v>
      </c>
      <c r="J566" s="18">
        <v>58500</v>
      </c>
      <c r="K566" s="18">
        <v>47996.9</v>
      </c>
      <c r="L566" s="9">
        <f t="shared" si="212"/>
        <v>-10503.099999999999</v>
      </c>
      <c r="M566" s="18"/>
      <c r="N566" s="18">
        <v>-3866.6</v>
      </c>
      <c r="O566" s="18"/>
      <c r="P566" s="18"/>
      <c r="Q566" s="18">
        <f t="shared" si="215"/>
        <v>44130.3</v>
      </c>
      <c r="R566" s="19">
        <v>58500</v>
      </c>
      <c r="S566" s="18">
        <v>47996.9</v>
      </c>
      <c r="T566" s="18">
        <f t="shared" si="211"/>
        <v>-10503.099999999999</v>
      </c>
      <c r="U566" s="18">
        <v>-3866.6</v>
      </c>
      <c r="V566" s="18"/>
      <c r="W566" s="18">
        <f t="shared" si="216"/>
        <v>44130.3</v>
      </c>
      <c r="X566" s="22">
        <v>47996.9</v>
      </c>
      <c r="Y566" s="22">
        <v>-3866.6</v>
      </c>
      <c r="Z566" s="22"/>
      <c r="AA566" s="20">
        <f t="shared" si="217"/>
        <v>44130.3</v>
      </c>
    </row>
    <row r="567" spans="1:27" ht="15.75" hidden="1">
      <c r="A567" s="16" t="s">
        <v>54</v>
      </c>
      <c r="B567" s="17" t="s">
        <v>13</v>
      </c>
      <c r="C567" s="17" t="s">
        <v>14</v>
      </c>
      <c r="D567" s="17" t="s">
        <v>41</v>
      </c>
      <c r="E567" s="17" t="s">
        <v>101</v>
      </c>
      <c r="F567" s="17" t="s">
        <v>262</v>
      </c>
      <c r="G567" s="17" t="s">
        <v>65</v>
      </c>
      <c r="H567" s="17" t="s">
        <v>51</v>
      </c>
      <c r="I567" s="17" t="s">
        <v>55</v>
      </c>
      <c r="J567" s="18">
        <v>49647.5</v>
      </c>
      <c r="K567" s="18">
        <v>25165.1</v>
      </c>
      <c r="L567" s="9">
        <f t="shared" si="212"/>
        <v>-24482.400000000001</v>
      </c>
      <c r="M567" s="18"/>
      <c r="N567" s="18">
        <v>-5506.2</v>
      </c>
      <c r="O567" s="18"/>
      <c r="P567" s="18"/>
      <c r="Q567" s="18">
        <f t="shared" si="215"/>
        <v>19658.899999999998</v>
      </c>
      <c r="R567" s="19">
        <v>49647.5</v>
      </c>
      <c r="S567" s="18">
        <v>25165.1</v>
      </c>
      <c r="T567" s="18">
        <f t="shared" si="211"/>
        <v>-24482.400000000001</v>
      </c>
      <c r="U567" s="18">
        <v>-5506.2</v>
      </c>
      <c r="V567" s="18"/>
      <c r="W567" s="18">
        <f t="shared" si="216"/>
        <v>19658.899999999998</v>
      </c>
      <c r="X567" s="22">
        <v>25165.1</v>
      </c>
      <c r="Y567" s="22">
        <v>-5506.2</v>
      </c>
      <c r="Z567" s="22"/>
      <c r="AA567" s="20">
        <f t="shared" si="217"/>
        <v>19658.899999999998</v>
      </c>
    </row>
    <row r="568" spans="1:27" ht="15.75" hidden="1">
      <c r="A568" s="16" t="s">
        <v>154</v>
      </c>
      <c r="B568" s="17" t="s">
        <v>13</v>
      </c>
      <c r="C568" s="17" t="s">
        <v>14</v>
      </c>
      <c r="D568" s="17" t="s">
        <v>41</v>
      </c>
      <c r="E568" s="17" t="s">
        <v>101</v>
      </c>
      <c r="F568" s="17" t="s">
        <v>262</v>
      </c>
      <c r="G568" s="17" t="s">
        <v>65</v>
      </c>
      <c r="H568" s="17" t="s">
        <v>51</v>
      </c>
      <c r="I568" s="17" t="s">
        <v>155</v>
      </c>
      <c r="J568" s="18">
        <v>7600</v>
      </c>
      <c r="K568" s="18">
        <v>7220</v>
      </c>
      <c r="L568" s="9">
        <f t="shared" si="212"/>
        <v>-380</v>
      </c>
      <c r="M568" s="18"/>
      <c r="N568" s="18">
        <v>-675.6</v>
      </c>
      <c r="O568" s="18"/>
      <c r="P568" s="18"/>
      <c r="Q568" s="18">
        <f t="shared" si="215"/>
        <v>6544.4</v>
      </c>
      <c r="R568" s="19">
        <v>7600</v>
      </c>
      <c r="S568" s="18">
        <v>7220</v>
      </c>
      <c r="T568" s="18">
        <f t="shared" si="211"/>
        <v>-380</v>
      </c>
      <c r="U568" s="18">
        <v>-675.6</v>
      </c>
      <c r="V568" s="18"/>
      <c r="W568" s="18">
        <f t="shared" si="216"/>
        <v>6544.4</v>
      </c>
      <c r="X568" s="22">
        <v>7220</v>
      </c>
      <c r="Y568" s="22">
        <v>-675.6</v>
      </c>
      <c r="Z568" s="22"/>
      <c r="AA568" s="20">
        <f t="shared" si="217"/>
        <v>6544.4</v>
      </c>
    </row>
    <row r="569" spans="1:27" ht="31.5" hidden="1">
      <c r="A569" s="16" t="s">
        <v>116</v>
      </c>
      <c r="B569" s="17" t="s">
        <v>13</v>
      </c>
      <c r="C569" s="17" t="s">
        <v>14</v>
      </c>
      <c r="D569" s="17" t="s">
        <v>41</v>
      </c>
      <c r="E569" s="17" t="s">
        <v>101</v>
      </c>
      <c r="F569" s="17" t="s">
        <v>262</v>
      </c>
      <c r="G569" s="17" t="s">
        <v>65</v>
      </c>
      <c r="H569" s="17" t="s">
        <v>51</v>
      </c>
      <c r="I569" s="17" t="s">
        <v>118</v>
      </c>
      <c r="J569" s="18">
        <v>30419.4</v>
      </c>
      <c r="K569" s="18">
        <f>K570+K571</f>
        <v>17898.400000000001</v>
      </c>
      <c r="L569" s="9">
        <f t="shared" si="212"/>
        <v>-12521</v>
      </c>
      <c r="M569" s="18">
        <f>M570+M571</f>
        <v>0</v>
      </c>
      <c r="N569" s="18">
        <f>N570+N571</f>
        <v>-4037.2</v>
      </c>
      <c r="O569" s="18"/>
      <c r="P569" s="18">
        <f>P570+P571</f>
        <v>0</v>
      </c>
      <c r="Q569" s="18">
        <f t="shared" si="215"/>
        <v>13861.2</v>
      </c>
      <c r="R569" s="19">
        <v>30419.4</v>
      </c>
      <c r="S569" s="18">
        <f>S570+S571</f>
        <v>17898.400000000001</v>
      </c>
      <c r="T569" s="18">
        <f t="shared" si="211"/>
        <v>-12521</v>
      </c>
      <c r="U569" s="18">
        <f>U570+U571</f>
        <v>-4037.2</v>
      </c>
      <c r="V569" s="18"/>
      <c r="W569" s="18">
        <f t="shared" si="216"/>
        <v>13861.2</v>
      </c>
      <c r="X569" s="18">
        <f>X570+X571</f>
        <v>8444.7999999999993</v>
      </c>
      <c r="Y569" s="18">
        <f>Y570+Y571</f>
        <v>-4037.2</v>
      </c>
      <c r="Z569" s="18"/>
      <c r="AA569" s="20">
        <f t="shared" si="217"/>
        <v>4407.5999999999995</v>
      </c>
    </row>
    <row r="570" spans="1:27" ht="31.5" hidden="1">
      <c r="A570" s="16" t="s">
        <v>119</v>
      </c>
      <c r="B570" s="17" t="s">
        <v>13</v>
      </c>
      <c r="C570" s="17" t="s">
        <v>14</v>
      </c>
      <c r="D570" s="17" t="s">
        <v>41</v>
      </c>
      <c r="E570" s="17" t="s">
        <v>101</v>
      </c>
      <c r="F570" s="17" t="s">
        <v>262</v>
      </c>
      <c r="G570" s="17" t="s">
        <v>65</v>
      </c>
      <c r="H570" s="17" t="s">
        <v>51</v>
      </c>
      <c r="I570" s="17" t="s">
        <v>120</v>
      </c>
      <c r="J570" s="18">
        <v>24161.7</v>
      </c>
      <c r="K570" s="18">
        <v>8953.6</v>
      </c>
      <c r="L570" s="9">
        <f t="shared" si="212"/>
        <v>-15208.1</v>
      </c>
      <c r="M570" s="18"/>
      <c r="N570" s="18">
        <v>-3036.6</v>
      </c>
      <c r="O570" s="18"/>
      <c r="P570" s="18"/>
      <c r="Q570" s="18">
        <f t="shared" si="215"/>
        <v>5917</v>
      </c>
      <c r="R570" s="19">
        <v>24161.7</v>
      </c>
      <c r="S570" s="18">
        <v>8953.6</v>
      </c>
      <c r="T570" s="18">
        <f t="shared" si="211"/>
        <v>-15208.1</v>
      </c>
      <c r="U570" s="18">
        <v>-3036.6</v>
      </c>
      <c r="V570" s="18"/>
      <c r="W570" s="18">
        <f t="shared" si="216"/>
        <v>5917</v>
      </c>
      <c r="X570" s="18"/>
      <c r="Y570" s="18"/>
      <c r="Z570" s="18"/>
      <c r="AA570" s="20">
        <f t="shared" si="217"/>
        <v>0</v>
      </c>
    </row>
    <row r="571" spans="1:27" ht="31.5" hidden="1">
      <c r="A571" s="16" t="s">
        <v>287</v>
      </c>
      <c r="B571" s="17" t="s">
        <v>13</v>
      </c>
      <c r="C571" s="17" t="s">
        <v>14</v>
      </c>
      <c r="D571" s="17" t="s">
        <v>41</v>
      </c>
      <c r="E571" s="17" t="s">
        <v>101</v>
      </c>
      <c r="F571" s="17" t="s">
        <v>262</v>
      </c>
      <c r="G571" s="17" t="s">
        <v>65</v>
      </c>
      <c r="H571" s="17" t="s">
        <v>51</v>
      </c>
      <c r="I571" s="17" t="s">
        <v>288</v>
      </c>
      <c r="J571" s="18">
        <v>6257.7</v>
      </c>
      <c r="K571" s="18">
        <v>8944.7999999999993</v>
      </c>
      <c r="L571" s="9">
        <f t="shared" si="212"/>
        <v>2687.0999999999995</v>
      </c>
      <c r="M571" s="18"/>
      <c r="N571" s="18">
        <v>-1000.6</v>
      </c>
      <c r="O571" s="18"/>
      <c r="P571" s="18"/>
      <c r="Q571" s="18">
        <f t="shared" si="215"/>
        <v>7944.1999999999989</v>
      </c>
      <c r="R571" s="19">
        <v>6257.7</v>
      </c>
      <c r="S571" s="18">
        <v>8944.7999999999993</v>
      </c>
      <c r="T571" s="18">
        <f t="shared" si="211"/>
        <v>2687.0999999999995</v>
      </c>
      <c r="U571" s="18">
        <v>-1000.6</v>
      </c>
      <c r="V571" s="18"/>
      <c r="W571" s="18">
        <f t="shared" si="216"/>
        <v>7944.1999999999989</v>
      </c>
      <c r="X571" s="18">
        <f>5944.8+2500</f>
        <v>8444.7999999999993</v>
      </c>
      <c r="Y571" s="18">
        <v>-4037.2</v>
      </c>
      <c r="Z571" s="18"/>
      <c r="AA571" s="20">
        <f t="shared" si="217"/>
        <v>4407.5999999999995</v>
      </c>
    </row>
    <row r="572" spans="1:27" ht="15.75" hidden="1">
      <c r="A572" s="16" t="s">
        <v>36</v>
      </c>
      <c r="B572" s="17" t="s">
        <v>13</v>
      </c>
      <c r="C572" s="17" t="s">
        <v>14</v>
      </c>
      <c r="D572" s="17" t="s">
        <v>41</v>
      </c>
      <c r="E572" s="17" t="s">
        <v>101</v>
      </c>
      <c r="F572" s="17" t="s">
        <v>262</v>
      </c>
      <c r="G572" s="17" t="s">
        <v>65</v>
      </c>
      <c r="H572" s="17" t="s">
        <v>51</v>
      </c>
      <c r="I572" s="17" t="s">
        <v>37</v>
      </c>
      <c r="J572" s="18">
        <v>247220.6</v>
      </c>
      <c r="K572" s="18">
        <f>K561+K569</f>
        <v>184859.5</v>
      </c>
      <c r="L572" s="9">
        <f t="shared" si="212"/>
        <v>-62361.100000000006</v>
      </c>
      <c r="M572" s="18">
        <f>M561+M569</f>
        <v>0</v>
      </c>
      <c r="N572" s="18">
        <f>N561+N569</f>
        <v>-65385.999999999985</v>
      </c>
      <c r="O572" s="18"/>
      <c r="P572" s="18">
        <f>P561+P569</f>
        <v>0</v>
      </c>
      <c r="Q572" s="18">
        <f t="shared" si="215"/>
        <v>119473.50000000001</v>
      </c>
      <c r="R572" s="19">
        <v>252298.3</v>
      </c>
      <c r="S572" s="18">
        <f>S561+S569</f>
        <v>189683.30000000002</v>
      </c>
      <c r="T572" s="18">
        <f t="shared" si="211"/>
        <v>-62614.999999999971</v>
      </c>
      <c r="U572" s="18">
        <f>U561+U569</f>
        <v>-18089.399999999998</v>
      </c>
      <c r="V572" s="18"/>
      <c r="W572" s="18">
        <f t="shared" si="216"/>
        <v>171593.90000000002</v>
      </c>
      <c r="X572" s="18">
        <f>X561+X569</f>
        <v>185536.3</v>
      </c>
      <c r="Y572" s="18">
        <f>Y561+Y569</f>
        <v>-18089.399999999998</v>
      </c>
      <c r="Z572" s="18"/>
      <c r="AA572" s="20">
        <f t="shared" si="217"/>
        <v>167446.9</v>
      </c>
    </row>
    <row r="573" spans="1:27" ht="15.75" hidden="1">
      <c r="A573" s="16" t="s">
        <v>23</v>
      </c>
      <c r="B573" s="17" t="s">
        <v>13</v>
      </c>
      <c r="C573" s="17" t="s">
        <v>14</v>
      </c>
      <c r="D573" s="17" t="s">
        <v>41</v>
      </c>
      <c r="E573" s="17" t="s">
        <v>101</v>
      </c>
      <c r="F573" s="17" t="s">
        <v>262</v>
      </c>
      <c r="G573" s="17" t="s">
        <v>24</v>
      </c>
      <c r="H573" s="17"/>
      <c r="I573" s="17"/>
      <c r="J573" s="18">
        <v>1488</v>
      </c>
      <c r="K573" s="18">
        <f>K574</f>
        <v>104455.6</v>
      </c>
      <c r="L573" s="9">
        <f t="shared" si="212"/>
        <v>102967.6</v>
      </c>
      <c r="M573" s="18">
        <f>M574</f>
        <v>0</v>
      </c>
      <c r="N573" s="18">
        <f>N574</f>
        <v>0</v>
      </c>
      <c r="O573" s="18"/>
      <c r="P573" s="18">
        <f>P574</f>
        <v>0</v>
      </c>
      <c r="Q573" s="18">
        <f t="shared" si="215"/>
        <v>104455.6</v>
      </c>
      <c r="R573" s="19">
        <v>1488</v>
      </c>
      <c r="S573" s="18">
        <f>S574</f>
        <v>104455.6</v>
      </c>
      <c r="T573" s="18">
        <f t="shared" si="211"/>
        <v>102967.6</v>
      </c>
      <c r="U573" s="18">
        <f>U574</f>
        <v>0</v>
      </c>
      <c r="V573" s="18"/>
      <c r="W573" s="18">
        <f t="shared" si="216"/>
        <v>104455.6</v>
      </c>
      <c r="X573" s="18">
        <f>X574</f>
        <v>104455.6</v>
      </c>
      <c r="Y573" s="18">
        <f>Y574</f>
        <v>0</v>
      </c>
      <c r="Z573" s="18"/>
      <c r="AA573" s="20">
        <f t="shared" si="217"/>
        <v>104455.6</v>
      </c>
    </row>
    <row r="574" spans="1:27" ht="63" hidden="1">
      <c r="A574" s="16" t="s">
        <v>294</v>
      </c>
      <c r="B574" s="17" t="s">
        <v>13</v>
      </c>
      <c r="C574" s="17" t="s">
        <v>14</v>
      </c>
      <c r="D574" s="17" t="s">
        <v>41</v>
      </c>
      <c r="E574" s="17" t="s">
        <v>101</v>
      </c>
      <c r="F574" s="17" t="s">
        <v>262</v>
      </c>
      <c r="G574" s="17" t="s">
        <v>295</v>
      </c>
      <c r="H574" s="17"/>
      <c r="I574" s="17"/>
      <c r="J574" s="18">
        <v>1488</v>
      </c>
      <c r="K574" s="18">
        <f>K575</f>
        <v>104455.6</v>
      </c>
      <c r="L574" s="9">
        <f t="shared" si="212"/>
        <v>102967.6</v>
      </c>
      <c r="M574" s="18">
        <f>M575</f>
        <v>0</v>
      </c>
      <c r="N574" s="18">
        <f>N575</f>
        <v>0</v>
      </c>
      <c r="O574" s="18"/>
      <c r="P574" s="18">
        <f>P575</f>
        <v>0</v>
      </c>
      <c r="Q574" s="18">
        <f t="shared" si="215"/>
        <v>104455.6</v>
      </c>
      <c r="R574" s="19">
        <v>1488</v>
      </c>
      <c r="S574" s="18">
        <f>S575</f>
        <v>104455.6</v>
      </c>
      <c r="T574" s="18">
        <f t="shared" si="211"/>
        <v>102967.6</v>
      </c>
      <c r="U574" s="18">
        <f>U575</f>
        <v>0</v>
      </c>
      <c r="V574" s="18"/>
      <c r="W574" s="18">
        <f t="shared" si="216"/>
        <v>104455.6</v>
      </c>
      <c r="X574" s="18">
        <f>X575</f>
        <v>104455.6</v>
      </c>
      <c r="Y574" s="18">
        <f>Y575</f>
        <v>0</v>
      </c>
      <c r="Z574" s="18"/>
      <c r="AA574" s="20">
        <f t="shared" si="217"/>
        <v>104455.6</v>
      </c>
    </row>
    <row r="575" spans="1:27" ht="31.5" hidden="1">
      <c r="A575" s="16" t="s">
        <v>296</v>
      </c>
      <c r="B575" s="17" t="s">
        <v>13</v>
      </c>
      <c r="C575" s="17" t="s">
        <v>14</v>
      </c>
      <c r="D575" s="17" t="s">
        <v>41</v>
      </c>
      <c r="E575" s="17" t="s">
        <v>101</v>
      </c>
      <c r="F575" s="17" t="s">
        <v>262</v>
      </c>
      <c r="G575" s="17" t="s">
        <v>297</v>
      </c>
      <c r="H575" s="17"/>
      <c r="I575" s="17"/>
      <c r="J575" s="18">
        <v>1488</v>
      </c>
      <c r="K575" s="18">
        <f>K578</f>
        <v>104455.6</v>
      </c>
      <c r="L575" s="9">
        <f t="shared" si="212"/>
        <v>102967.6</v>
      </c>
      <c r="M575" s="18">
        <f>M578</f>
        <v>0</v>
      </c>
      <c r="N575" s="18">
        <f>N578</f>
        <v>0</v>
      </c>
      <c r="O575" s="18"/>
      <c r="P575" s="18">
        <f>P578</f>
        <v>0</v>
      </c>
      <c r="Q575" s="18">
        <f t="shared" si="215"/>
        <v>104455.6</v>
      </c>
      <c r="R575" s="19">
        <v>1488</v>
      </c>
      <c r="S575" s="18">
        <f>S578</f>
        <v>104455.6</v>
      </c>
      <c r="T575" s="18">
        <f t="shared" si="211"/>
        <v>102967.6</v>
      </c>
      <c r="U575" s="18">
        <f>U578</f>
        <v>0</v>
      </c>
      <c r="V575" s="18"/>
      <c r="W575" s="18">
        <f t="shared" si="216"/>
        <v>104455.6</v>
      </c>
      <c r="X575" s="18">
        <f>X578</f>
        <v>104455.6</v>
      </c>
      <c r="Y575" s="18">
        <f>Y578</f>
        <v>0</v>
      </c>
      <c r="Z575" s="18"/>
      <c r="AA575" s="20">
        <f t="shared" si="217"/>
        <v>104455.6</v>
      </c>
    </row>
    <row r="576" spans="1:27" ht="15.75" hidden="1">
      <c r="A576" s="16" t="s">
        <v>29</v>
      </c>
      <c r="B576" s="17" t="s">
        <v>13</v>
      </c>
      <c r="C576" s="17" t="s">
        <v>14</v>
      </c>
      <c r="D576" s="17" t="s">
        <v>41</v>
      </c>
      <c r="E576" s="17" t="s">
        <v>101</v>
      </c>
      <c r="F576" s="17" t="s">
        <v>262</v>
      </c>
      <c r="G576" s="17" t="s">
        <v>297</v>
      </c>
      <c r="H576" s="17" t="s">
        <v>51</v>
      </c>
      <c r="I576" s="17" t="s">
        <v>31</v>
      </c>
      <c r="J576" s="18">
        <v>1488</v>
      </c>
      <c r="K576" s="18">
        <f>K577</f>
        <v>104455.6</v>
      </c>
      <c r="L576" s="9">
        <f t="shared" si="212"/>
        <v>102967.6</v>
      </c>
      <c r="M576" s="18">
        <f>M577</f>
        <v>0</v>
      </c>
      <c r="N576" s="18">
        <f>N577</f>
        <v>0</v>
      </c>
      <c r="O576" s="18"/>
      <c r="P576" s="18">
        <f>P577</f>
        <v>0</v>
      </c>
      <c r="Q576" s="18">
        <f t="shared" si="215"/>
        <v>104455.6</v>
      </c>
      <c r="R576" s="19">
        <v>1488</v>
      </c>
      <c r="S576" s="18">
        <f>S577</f>
        <v>104455.6</v>
      </c>
      <c r="T576" s="18">
        <f t="shared" si="211"/>
        <v>102967.6</v>
      </c>
      <c r="U576" s="18">
        <f>U577</f>
        <v>0</v>
      </c>
      <c r="V576" s="18"/>
      <c r="W576" s="18">
        <f t="shared" si="216"/>
        <v>104455.6</v>
      </c>
      <c r="X576" s="18">
        <f>X577</f>
        <v>104455.6</v>
      </c>
      <c r="Y576" s="18">
        <f>Y577</f>
        <v>0</v>
      </c>
      <c r="Z576" s="18"/>
      <c r="AA576" s="20">
        <f t="shared" si="217"/>
        <v>104455.6</v>
      </c>
    </row>
    <row r="577" spans="1:27" ht="15.75" hidden="1">
      <c r="A577" s="16" t="s">
        <v>154</v>
      </c>
      <c r="B577" s="17" t="s">
        <v>13</v>
      </c>
      <c r="C577" s="17" t="s">
        <v>14</v>
      </c>
      <c r="D577" s="17" t="s">
        <v>41</v>
      </c>
      <c r="E577" s="17" t="s">
        <v>101</v>
      </c>
      <c r="F577" s="17" t="s">
        <v>262</v>
      </c>
      <c r="G577" s="17" t="s">
        <v>297</v>
      </c>
      <c r="H577" s="17" t="s">
        <v>51</v>
      </c>
      <c r="I577" s="17" t="s">
        <v>155</v>
      </c>
      <c r="J577" s="18">
        <v>1488</v>
      </c>
      <c r="K577" s="18">
        <v>104455.6</v>
      </c>
      <c r="L577" s="9">
        <f t="shared" si="212"/>
        <v>102967.6</v>
      </c>
      <c r="M577" s="18"/>
      <c r="N577" s="18"/>
      <c r="O577" s="18"/>
      <c r="P577" s="18"/>
      <c r="Q577" s="18">
        <f t="shared" si="215"/>
        <v>104455.6</v>
      </c>
      <c r="R577" s="19">
        <v>1488</v>
      </c>
      <c r="S577" s="18">
        <v>104455.6</v>
      </c>
      <c r="T577" s="18">
        <f t="shared" si="211"/>
        <v>102967.6</v>
      </c>
      <c r="U577" s="18"/>
      <c r="V577" s="18"/>
      <c r="W577" s="18">
        <f t="shared" si="216"/>
        <v>104455.6</v>
      </c>
      <c r="X577" s="18">
        <v>104455.6</v>
      </c>
      <c r="Y577" s="18"/>
      <c r="Z577" s="18"/>
      <c r="AA577" s="20">
        <f t="shared" si="217"/>
        <v>104455.6</v>
      </c>
    </row>
    <row r="578" spans="1:27" ht="15.75" hidden="1">
      <c r="A578" s="16" t="s">
        <v>36</v>
      </c>
      <c r="B578" s="17" t="s">
        <v>13</v>
      </c>
      <c r="C578" s="17" t="s">
        <v>14</v>
      </c>
      <c r="D578" s="17" t="s">
        <v>41</v>
      </c>
      <c r="E578" s="17" t="s">
        <v>101</v>
      </c>
      <c r="F578" s="17" t="s">
        <v>262</v>
      </c>
      <c r="G578" s="17" t="s">
        <v>297</v>
      </c>
      <c r="H578" s="17" t="s">
        <v>51</v>
      </c>
      <c r="I578" s="17" t="s">
        <v>37</v>
      </c>
      <c r="J578" s="18">
        <v>1488</v>
      </c>
      <c r="K578" s="18">
        <f>K576</f>
        <v>104455.6</v>
      </c>
      <c r="L578" s="9">
        <f t="shared" si="212"/>
        <v>102967.6</v>
      </c>
      <c r="M578" s="18">
        <f>M576</f>
        <v>0</v>
      </c>
      <c r="N578" s="18">
        <f>N576</f>
        <v>0</v>
      </c>
      <c r="O578" s="18"/>
      <c r="P578" s="18">
        <f>P576</f>
        <v>0</v>
      </c>
      <c r="Q578" s="18">
        <f t="shared" si="215"/>
        <v>104455.6</v>
      </c>
      <c r="R578" s="19">
        <v>1488</v>
      </c>
      <c r="S578" s="18">
        <f>S576</f>
        <v>104455.6</v>
      </c>
      <c r="T578" s="18">
        <f t="shared" si="211"/>
        <v>102967.6</v>
      </c>
      <c r="U578" s="18">
        <f>U576</f>
        <v>0</v>
      </c>
      <c r="V578" s="18"/>
      <c r="W578" s="18">
        <f t="shared" si="216"/>
        <v>104455.6</v>
      </c>
      <c r="X578" s="18">
        <f>X576</f>
        <v>104455.6</v>
      </c>
      <c r="Y578" s="18">
        <f>Y576</f>
        <v>0</v>
      </c>
      <c r="Z578" s="18"/>
      <c r="AA578" s="20">
        <f t="shared" si="217"/>
        <v>104455.6</v>
      </c>
    </row>
    <row r="579" spans="1:27" ht="31.5" hidden="1">
      <c r="A579" s="16" t="s">
        <v>46</v>
      </c>
      <c r="B579" s="17" t="s">
        <v>13</v>
      </c>
      <c r="C579" s="17" t="s">
        <v>14</v>
      </c>
      <c r="D579" s="17" t="s">
        <v>41</v>
      </c>
      <c r="E579" s="17" t="s">
        <v>101</v>
      </c>
      <c r="F579" s="17" t="s">
        <v>298</v>
      </c>
      <c r="G579" s="17" t="s">
        <v>31</v>
      </c>
      <c r="H579" s="17"/>
      <c r="I579" s="17"/>
      <c r="J579" s="18">
        <v>23.9</v>
      </c>
      <c r="K579" s="18">
        <f>K580</f>
        <v>22.7</v>
      </c>
      <c r="L579" s="9">
        <f t="shared" si="212"/>
        <v>-1.1999999999999993</v>
      </c>
      <c r="M579" s="18">
        <f t="shared" ref="M579:N580" si="218">M580</f>
        <v>0</v>
      </c>
      <c r="N579" s="18">
        <f t="shared" si="218"/>
        <v>0</v>
      </c>
      <c r="O579" s="18"/>
      <c r="P579" s="18">
        <f>P580</f>
        <v>0</v>
      </c>
      <c r="Q579" s="18">
        <f t="shared" si="215"/>
        <v>22.7</v>
      </c>
      <c r="R579" s="19">
        <v>23.9</v>
      </c>
      <c r="S579" s="18">
        <f>S580</f>
        <v>22.7</v>
      </c>
      <c r="T579" s="18">
        <f t="shared" si="211"/>
        <v>-1.1999999999999993</v>
      </c>
      <c r="U579" s="18">
        <f>U580</f>
        <v>0</v>
      </c>
      <c r="V579" s="18"/>
      <c r="W579" s="18">
        <f t="shared" si="216"/>
        <v>22.7</v>
      </c>
      <c r="X579" s="18">
        <f t="shared" ref="X579:Y580" si="219">X580</f>
        <v>22.7</v>
      </c>
      <c r="Y579" s="18">
        <f t="shared" si="219"/>
        <v>0</v>
      </c>
      <c r="Z579" s="18"/>
      <c r="AA579" s="20">
        <f t="shared" si="217"/>
        <v>22.7</v>
      </c>
    </row>
    <row r="580" spans="1:27" ht="31.5" hidden="1">
      <c r="A580" s="16" t="s">
        <v>47</v>
      </c>
      <c r="B580" s="17" t="s">
        <v>13</v>
      </c>
      <c r="C580" s="17" t="s">
        <v>14</v>
      </c>
      <c r="D580" s="17" t="s">
        <v>41</v>
      </c>
      <c r="E580" s="17" t="s">
        <v>101</v>
      </c>
      <c r="F580" s="17" t="s">
        <v>298</v>
      </c>
      <c r="G580" s="17" t="s">
        <v>48</v>
      </c>
      <c r="H580" s="17"/>
      <c r="I580" s="17"/>
      <c r="J580" s="18">
        <v>23.9</v>
      </c>
      <c r="K580" s="18">
        <f>K581</f>
        <v>22.7</v>
      </c>
      <c r="L580" s="9">
        <f t="shared" si="212"/>
        <v>-1.1999999999999993</v>
      </c>
      <c r="M580" s="18">
        <f t="shared" si="218"/>
        <v>0</v>
      </c>
      <c r="N580" s="18">
        <f t="shared" si="218"/>
        <v>0</v>
      </c>
      <c r="O580" s="18"/>
      <c r="P580" s="18">
        <f>P581</f>
        <v>0</v>
      </c>
      <c r="Q580" s="18">
        <f t="shared" si="215"/>
        <v>22.7</v>
      </c>
      <c r="R580" s="19">
        <v>23.9</v>
      </c>
      <c r="S580" s="18">
        <f>S581</f>
        <v>22.7</v>
      </c>
      <c r="T580" s="18">
        <f t="shared" si="211"/>
        <v>-1.1999999999999993</v>
      </c>
      <c r="U580" s="18">
        <f>U581</f>
        <v>0</v>
      </c>
      <c r="V580" s="18"/>
      <c r="W580" s="18">
        <f t="shared" si="216"/>
        <v>22.7</v>
      </c>
      <c r="X580" s="18">
        <f t="shared" si="219"/>
        <v>22.7</v>
      </c>
      <c r="Y580" s="18">
        <f t="shared" si="219"/>
        <v>0</v>
      </c>
      <c r="Z580" s="18"/>
      <c r="AA580" s="20">
        <f t="shared" si="217"/>
        <v>22.7</v>
      </c>
    </row>
    <row r="581" spans="1:27" ht="31.5" hidden="1">
      <c r="A581" s="16" t="s">
        <v>64</v>
      </c>
      <c r="B581" s="17" t="s">
        <v>13</v>
      </c>
      <c r="C581" s="17" t="s">
        <v>14</v>
      </c>
      <c r="D581" s="17" t="s">
        <v>41</v>
      </c>
      <c r="E581" s="17" t="s">
        <v>101</v>
      </c>
      <c r="F581" s="17" t="s">
        <v>298</v>
      </c>
      <c r="G581" s="17" t="s">
        <v>65</v>
      </c>
      <c r="H581" s="17"/>
      <c r="I581" s="17"/>
      <c r="J581" s="18">
        <v>23.9</v>
      </c>
      <c r="K581" s="18">
        <f>K585</f>
        <v>22.7</v>
      </c>
      <c r="L581" s="9">
        <f t="shared" si="212"/>
        <v>-1.1999999999999993</v>
      </c>
      <c r="M581" s="18">
        <f>M585</f>
        <v>0</v>
      </c>
      <c r="N581" s="18">
        <f>N585</f>
        <v>0</v>
      </c>
      <c r="O581" s="18"/>
      <c r="P581" s="18">
        <f>P585</f>
        <v>0</v>
      </c>
      <c r="Q581" s="18">
        <f t="shared" si="215"/>
        <v>22.7</v>
      </c>
      <c r="R581" s="19">
        <v>23.9</v>
      </c>
      <c r="S581" s="18">
        <f>S585</f>
        <v>22.7</v>
      </c>
      <c r="T581" s="18">
        <f t="shared" si="211"/>
        <v>-1.1999999999999993</v>
      </c>
      <c r="U581" s="18">
        <f>U585</f>
        <v>0</v>
      </c>
      <c r="V581" s="18"/>
      <c r="W581" s="18">
        <f t="shared" si="216"/>
        <v>22.7</v>
      </c>
      <c r="X581" s="18">
        <f>X585</f>
        <v>22.7</v>
      </c>
      <c r="Y581" s="18">
        <f>Y585</f>
        <v>0</v>
      </c>
      <c r="Z581" s="18"/>
      <c r="AA581" s="20">
        <f t="shared" si="217"/>
        <v>22.7</v>
      </c>
    </row>
    <row r="582" spans="1:27" ht="15.75" hidden="1">
      <c r="A582" s="16" t="s">
        <v>29</v>
      </c>
      <c r="B582" s="17" t="s">
        <v>13</v>
      </c>
      <c r="C582" s="17" t="s">
        <v>14</v>
      </c>
      <c r="D582" s="17" t="s">
        <v>41</v>
      </c>
      <c r="E582" s="17" t="s">
        <v>101</v>
      </c>
      <c r="F582" s="17" t="s">
        <v>298</v>
      </c>
      <c r="G582" s="17" t="s">
        <v>65</v>
      </c>
      <c r="H582" s="17" t="s">
        <v>51</v>
      </c>
      <c r="I582" s="17" t="s">
        <v>31</v>
      </c>
      <c r="J582" s="18">
        <v>23.9</v>
      </c>
      <c r="K582" s="18">
        <f t="shared" ref="K582:P583" si="220">K583</f>
        <v>22.7</v>
      </c>
      <c r="L582" s="9">
        <f t="shared" si="212"/>
        <v>-1.1999999999999993</v>
      </c>
      <c r="M582" s="18">
        <f t="shared" si="220"/>
        <v>0</v>
      </c>
      <c r="N582" s="18">
        <f t="shared" si="220"/>
        <v>0</v>
      </c>
      <c r="O582" s="18"/>
      <c r="P582" s="18">
        <f t="shared" si="220"/>
        <v>0</v>
      </c>
      <c r="Q582" s="18">
        <f t="shared" si="215"/>
        <v>22.7</v>
      </c>
      <c r="R582" s="19">
        <v>23.9</v>
      </c>
      <c r="S582" s="18">
        <f>S583</f>
        <v>22.7</v>
      </c>
      <c r="T582" s="18">
        <f t="shared" si="211"/>
        <v>-1.1999999999999993</v>
      </c>
      <c r="U582" s="18">
        <f>U583</f>
        <v>0</v>
      </c>
      <c r="V582" s="18"/>
      <c r="W582" s="18">
        <f t="shared" si="216"/>
        <v>22.7</v>
      </c>
      <c r="X582" s="18">
        <f>X583</f>
        <v>22.7</v>
      </c>
      <c r="Y582" s="18">
        <f>Y583</f>
        <v>0</v>
      </c>
      <c r="Z582" s="18"/>
      <c r="AA582" s="20">
        <f t="shared" si="217"/>
        <v>22.7</v>
      </c>
    </row>
    <row r="583" spans="1:27" ht="15.75" hidden="1">
      <c r="A583" s="16" t="s">
        <v>52</v>
      </c>
      <c r="B583" s="17" t="s">
        <v>13</v>
      </c>
      <c r="C583" s="17" t="s">
        <v>14</v>
      </c>
      <c r="D583" s="17" t="s">
        <v>41</v>
      </c>
      <c r="E583" s="17" t="s">
        <v>101</v>
      </c>
      <c r="F583" s="17" t="s">
        <v>298</v>
      </c>
      <c r="G583" s="17" t="s">
        <v>65</v>
      </c>
      <c r="H583" s="17" t="s">
        <v>51</v>
      </c>
      <c r="I583" s="17" t="s">
        <v>53</v>
      </c>
      <c r="J583" s="18">
        <v>23.9</v>
      </c>
      <c r="K583" s="18">
        <f t="shared" si="220"/>
        <v>22.7</v>
      </c>
      <c r="L583" s="9">
        <f t="shared" si="212"/>
        <v>-1.1999999999999993</v>
      </c>
      <c r="M583" s="18">
        <f t="shared" si="220"/>
        <v>0</v>
      </c>
      <c r="N583" s="18">
        <f t="shared" si="220"/>
        <v>0</v>
      </c>
      <c r="O583" s="18"/>
      <c r="P583" s="18">
        <f t="shared" si="220"/>
        <v>0</v>
      </c>
      <c r="Q583" s="18">
        <f t="shared" si="215"/>
        <v>22.7</v>
      </c>
      <c r="R583" s="19">
        <v>23.9</v>
      </c>
      <c r="S583" s="18">
        <f>S584</f>
        <v>22.7</v>
      </c>
      <c r="T583" s="18">
        <f t="shared" si="211"/>
        <v>-1.1999999999999993</v>
      </c>
      <c r="U583" s="18">
        <f>U584</f>
        <v>0</v>
      </c>
      <c r="V583" s="18"/>
      <c r="W583" s="18">
        <f t="shared" si="216"/>
        <v>22.7</v>
      </c>
      <c r="X583" s="18">
        <f>X584</f>
        <v>22.7</v>
      </c>
      <c r="Y583" s="18">
        <f>Y584</f>
        <v>0</v>
      </c>
      <c r="Z583" s="18"/>
      <c r="AA583" s="20">
        <f t="shared" si="217"/>
        <v>22.7</v>
      </c>
    </row>
    <row r="584" spans="1:27" ht="15.75" hidden="1">
      <c r="A584" s="16" t="s">
        <v>54</v>
      </c>
      <c r="B584" s="17" t="s">
        <v>13</v>
      </c>
      <c r="C584" s="17" t="s">
        <v>14</v>
      </c>
      <c r="D584" s="17" t="s">
        <v>41</v>
      </c>
      <c r="E584" s="17" t="s">
        <v>101</v>
      </c>
      <c r="F584" s="17" t="s">
        <v>298</v>
      </c>
      <c r="G584" s="17" t="s">
        <v>65</v>
      </c>
      <c r="H584" s="17" t="s">
        <v>51</v>
      </c>
      <c r="I584" s="17" t="s">
        <v>55</v>
      </c>
      <c r="J584" s="18">
        <v>23.9</v>
      </c>
      <c r="K584" s="18">
        <v>22.7</v>
      </c>
      <c r="L584" s="9">
        <f t="shared" si="212"/>
        <v>-1.1999999999999993</v>
      </c>
      <c r="M584" s="18"/>
      <c r="N584" s="18"/>
      <c r="O584" s="18"/>
      <c r="P584" s="18"/>
      <c r="Q584" s="18">
        <f t="shared" si="215"/>
        <v>22.7</v>
      </c>
      <c r="R584" s="19">
        <v>23.9</v>
      </c>
      <c r="S584" s="18">
        <v>22.7</v>
      </c>
      <c r="T584" s="18">
        <f t="shared" si="211"/>
        <v>-1.1999999999999993</v>
      </c>
      <c r="U584" s="18"/>
      <c r="V584" s="18"/>
      <c r="W584" s="18">
        <f t="shared" si="216"/>
        <v>22.7</v>
      </c>
      <c r="X584" s="18">
        <v>22.7</v>
      </c>
      <c r="Y584" s="18"/>
      <c r="Z584" s="18"/>
      <c r="AA584" s="20">
        <f t="shared" si="217"/>
        <v>22.7</v>
      </c>
    </row>
    <row r="585" spans="1:27" ht="15.75" hidden="1">
      <c r="A585" s="16" t="s">
        <v>36</v>
      </c>
      <c r="B585" s="17" t="s">
        <v>13</v>
      </c>
      <c r="C585" s="17" t="s">
        <v>14</v>
      </c>
      <c r="D585" s="17" t="s">
        <v>41</v>
      </c>
      <c r="E585" s="17" t="s">
        <v>101</v>
      </c>
      <c r="F585" s="17" t="s">
        <v>298</v>
      </c>
      <c r="G585" s="17" t="s">
        <v>65</v>
      </c>
      <c r="H585" s="17" t="s">
        <v>51</v>
      </c>
      <c r="I585" s="17" t="s">
        <v>37</v>
      </c>
      <c r="J585" s="18">
        <v>23.9</v>
      </c>
      <c r="K585" s="18">
        <f>K582</f>
        <v>22.7</v>
      </c>
      <c r="L585" s="9">
        <f t="shared" si="212"/>
        <v>-1.1999999999999993</v>
      </c>
      <c r="M585" s="18">
        <f>M582</f>
        <v>0</v>
      </c>
      <c r="N585" s="18">
        <f>N582</f>
        <v>0</v>
      </c>
      <c r="O585" s="18"/>
      <c r="P585" s="18">
        <f>P582</f>
        <v>0</v>
      </c>
      <c r="Q585" s="18">
        <f t="shared" si="215"/>
        <v>22.7</v>
      </c>
      <c r="R585" s="19">
        <v>23.9</v>
      </c>
      <c r="S585" s="18">
        <f>S582</f>
        <v>22.7</v>
      </c>
      <c r="T585" s="18">
        <f t="shared" si="211"/>
        <v>-1.1999999999999993</v>
      </c>
      <c r="U585" s="18">
        <f>U582</f>
        <v>0</v>
      </c>
      <c r="V585" s="18"/>
      <c r="W585" s="18">
        <f t="shared" si="216"/>
        <v>22.7</v>
      </c>
      <c r="X585" s="18">
        <f>X582</f>
        <v>22.7</v>
      </c>
      <c r="Y585" s="18">
        <f>Y582</f>
        <v>0</v>
      </c>
      <c r="Z585" s="18"/>
      <c r="AA585" s="20">
        <f t="shared" si="217"/>
        <v>22.7</v>
      </c>
    </row>
    <row r="586" spans="1:27" ht="31.5" hidden="1">
      <c r="A586" s="16" t="s">
        <v>299</v>
      </c>
      <c r="B586" s="17" t="s">
        <v>13</v>
      </c>
      <c r="C586" s="17" t="s">
        <v>14</v>
      </c>
      <c r="D586" s="17" t="s">
        <v>41</v>
      </c>
      <c r="E586" s="17" t="s">
        <v>101</v>
      </c>
      <c r="F586" s="17" t="s">
        <v>300</v>
      </c>
      <c r="G586" s="17"/>
      <c r="H586" s="17"/>
      <c r="I586" s="17"/>
      <c r="J586" s="18"/>
      <c r="K586" s="18">
        <f>K587</f>
        <v>0</v>
      </c>
      <c r="L586" s="9">
        <f t="shared" si="212"/>
        <v>0</v>
      </c>
      <c r="M586" s="18">
        <f>M587</f>
        <v>0</v>
      </c>
      <c r="N586" s="18">
        <f>N587</f>
        <v>0</v>
      </c>
      <c r="O586" s="18"/>
      <c r="P586" s="18">
        <f>P587</f>
        <v>0</v>
      </c>
      <c r="Q586" s="18">
        <f t="shared" si="215"/>
        <v>0</v>
      </c>
      <c r="R586" s="19"/>
      <c r="S586" s="18">
        <f>S587</f>
        <v>0</v>
      </c>
      <c r="T586" s="18">
        <f t="shared" si="211"/>
        <v>0</v>
      </c>
      <c r="U586" s="18">
        <f>U587</f>
        <v>0</v>
      </c>
      <c r="V586" s="18"/>
      <c r="W586" s="18">
        <f t="shared" si="216"/>
        <v>0</v>
      </c>
      <c r="X586" s="18">
        <f>X587</f>
        <v>0</v>
      </c>
      <c r="Y586" s="18">
        <f>Y587</f>
        <v>0</v>
      </c>
      <c r="Z586" s="18"/>
      <c r="AA586" s="20">
        <f t="shared" si="217"/>
        <v>0</v>
      </c>
    </row>
    <row r="587" spans="1:27" ht="31.5" hidden="1">
      <c r="A587" s="16" t="s">
        <v>64</v>
      </c>
      <c r="B587" s="17" t="s">
        <v>13</v>
      </c>
      <c r="C587" s="17" t="s">
        <v>14</v>
      </c>
      <c r="D587" s="17" t="s">
        <v>41</v>
      </c>
      <c r="E587" s="17" t="s">
        <v>101</v>
      </c>
      <c r="F587" s="17" t="s">
        <v>300</v>
      </c>
      <c r="G587" s="17" t="s">
        <v>65</v>
      </c>
      <c r="H587" s="17"/>
      <c r="I587" s="17"/>
      <c r="J587" s="18">
        <v>0</v>
      </c>
      <c r="K587" s="18">
        <f>K591</f>
        <v>0</v>
      </c>
      <c r="L587" s="9">
        <f t="shared" si="212"/>
        <v>0</v>
      </c>
      <c r="M587" s="18">
        <f>M591</f>
        <v>0</v>
      </c>
      <c r="N587" s="18">
        <f>N591</f>
        <v>0</v>
      </c>
      <c r="O587" s="18"/>
      <c r="P587" s="18">
        <f>P591</f>
        <v>0</v>
      </c>
      <c r="Q587" s="18">
        <f t="shared" si="215"/>
        <v>0</v>
      </c>
      <c r="R587" s="18">
        <v>0</v>
      </c>
      <c r="S587" s="18">
        <f>S591</f>
        <v>0</v>
      </c>
      <c r="T587" s="18">
        <f t="shared" si="211"/>
        <v>0</v>
      </c>
      <c r="U587" s="18">
        <f>U591</f>
        <v>0</v>
      </c>
      <c r="V587" s="18"/>
      <c r="W587" s="18">
        <f t="shared" si="216"/>
        <v>0</v>
      </c>
      <c r="X587" s="18">
        <f>X591</f>
        <v>0</v>
      </c>
      <c r="Y587" s="18">
        <f>Y591</f>
        <v>0</v>
      </c>
      <c r="Z587" s="18"/>
      <c r="AA587" s="20">
        <f t="shared" si="217"/>
        <v>0</v>
      </c>
    </row>
    <row r="588" spans="1:27" ht="15.75" hidden="1">
      <c r="A588" s="16" t="s">
        <v>29</v>
      </c>
      <c r="B588" s="17" t="s">
        <v>13</v>
      </c>
      <c r="C588" s="17" t="s">
        <v>14</v>
      </c>
      <c r="D588" s="17" t="s">
        <v>41</v>
      </c>
      <c r="E588" s="17" t="s">
        <v>101</v>
      </c>
      <c r="F588" s="17" t="s">
        <v>300</v>
      </c>
      <c r="G588" s="17" t="s">
        <v>65</v>
      </c>
      <c r="H588" s="17"/>
      <c r="I588" s="17" t="s">
        <v>31</v>
      </c>
      <c r="J588" s="18"/>
      <c r="K588" s="18">
        <f t="shared" ref="K588:P589" si="221">K589</f>
        <v>0</v>
      </c>
      <c r="L588" s="9">
        <f t="shared" si="212"/>
        <v>0</v>
      </c>
      <c r="M588" s="18">
        <f t="shared" si="221"/>
        <v>0</v>
      </c>
      <c r="N588" s="18">
        <f t="shared" si="221"/>
        <v>0</v>
      </c>
      <c r="O588" s="18"/>
      <c r="P588" s="18">
        <f t="shared" si="221"/>
        <v>0</v>
      </c>
      <c r="Q588" s="18">
        <f t="shared" si="215"/>
        <v>0</v>
      </c>
      <c r="R588" s="19"/>
      <c r="S588" s="18">
        <f>S589</f>
        <v>0</v>
      </c>
      <c r="T588" s="18">
        <f t="shared" si="211"/>
        <v>0</v>
      </c>
      <c r="U588" s="18">
        <f>U589</f>
        <v>0</v>
      </c>
      <c r="V588" s="18"/>
      <c r="W588" s="18">
        <f t="shared" si="216"/>
        <v>0</v>
      </c>
      <c r="X588" s="18">
        <f>X589</f>
        <v>0</v>
      </c>
      <c r="Y588" s="18">
        <f>Y589</f>
        <v>0</v>
      </c>
      <c r="Z588" s="18"/>
      <c r="AA588" s="20">
        <f t="shared" si="217"/>
        <v>0</v>
      </c>
    </row>
    <row r="589" spans="1:27" ht="15.75" hidden="1">
      <c r="A589" s="16" t="s">
        <v>52</v>
      </c>
      <c r="B589" s="17" t="s">
        <v>13</v>
      </c>
      <c r="C589" s="17" t="s">
        <v>14</v>
      </c>
      <c r="D589" s="17" t="s">
        <v>41</v>
      </c>
      <c r="E589" s="17" t="s">
        <v>101</v>
      </c>
      <c r="F589" s="17" t="s">
        <v>300</v>
      </c>
      <c r="G589" s="17" t="s">
        <v>65</v>
      </c>
      <c r="H589" s="17"/>
      <c r="I589" s="17" t="s">
        <v>53</v>
      </c>
      <c r="J589" s="18"/>
      <c r="K589" s="18">
        <f t="shared" si="221"/>
        <v>0</v>
      </c>
      <c r="L589" s="9">
        <f t="shared" si="212"/>
        <v>0</v>
      </c>
      <c r="M589" s="18">
        <f t="shared" si="221"/>
        <v>0</v>
      </c>
      <c r="N589" s="18">
        <f t="shared" si="221"/>
        <v>0</v>
      </c>
      <c r="O589" s="18"/>
      <c r="P589" s="18">
        <f t="shared" si="221"/>
        <v>0</v>
      </c>
      <c r="Q589" s="18">
        <f t="shared" si="215"/>
        <v>0</v>
      </c>
      <c r="R589" s="19"/>
      <c r="S589" s="18">
        <f>S590</f>
        <v>0</v>
      </c>
      <c r="T589" s="18">
        <f t="shared" si="211"/>
        <v>0</v>
      </c>
      <c r="U589" s="18">
        <f>U590</f>
        <v>0</v>
      </c>
      <c r="V589" s="18"/>
      <c r="W589" s="18">
        <f t="shared" si="216"/>
        <v>0</v>
      </c>
      <c r="X589" s="18">
        <f>X590</f>
        <v>0</v>
      </c>
      <c r="Y589" s="18">
        <f>Y590</f>
        <v>0</v>
      </c>
      <c r="Z589" s="18"/>
      <c r="AA589" s="20">
        <f t="shared" si="217"/>
        <v>0</v>
      </c>
    </row>
    <row r="590" spans="1:27" ht="15.75" hidden="1">
      <c r="A590" s="16" t="s">
        <v>54</v>
      </c>
      <c r="B590" s="17" t="s">
        <v>13</v>
      </c>
      <c r="C590" s="17" t="s">
        <v>14</v>
      </c>
      <c r="D590" s="17" t="s">
        <v>41</v>
      </c>
      <c r="E590" s="17" t="s">
        <v>101</v>
      </c>
      <c r="F590" s="17" t="s">
        <v>300</v>
      </c>
      <c r="G590" s="17" t="s">
        <v>65</v>
      </c>
      <c r="H590" s="17"/>
      <c r="I590" s="17" t="s">
        <v>55</v>
      </c>
      <c r="J590" s="18"/>
      <c r="K590" s="18"/>
      <c r="L590" s="9">
        <f t="shared" si="212"/>
        <v>0</v>
      </c>
      <c r="M590" s="18"/>
      <c r="N590" s="18"/>
      <c r="O590" s="18"/>
      <c r="P590" s="18"/>
      <c r="Q590" s="18">
        <f t="shared" si="215"/>
        <v>0</v>
      </c>
      <c r="R590" s="19"/>
      <c r="S590" s="18"/>
      <c r="T590" s="18">
        <f t="shared" si="211"/>
        <v>0</v>
      </c>
      <c r="U590" s="18"/>
      <c r="V590" s="18"/>
      <c r="W590" s="18">
        <f t="shared" si="216"/>
        <v>0</v>
      </c>
      <c r="X590" s="18"/>
      <c r="Y590" s="18"/>
      <c r="Z590" s="18"/>
      <c r="AA590" s="20">
        <f t="shared" si="217"/>
        <v>0</v>
      </c>
    </row>
    <row r="591" spans="1:27" ht="15.75" hidden="1">
      <c r="A591" s="16" t="s">
        <v>36</v>
      </c>
      <c r="B591" s="17" t="s">
        <v>13</v>
      </c>
      <c r="C591" s="17" t="s">
        <v>14</v>
      </c>
      <c r="D591" s="17" t="s">
        <v>41</v>
      </c>
      <c r="E591" s="17" t="s">
        <v>101</v>
      </c>
      <c r="F591" s="17" t="s">
        <v>300</v>
      </c>
      <c r="G591" s="17" t="s">
        <v>65</v>
      </c>
      <c r="H591" s="17"/>
      <c r="I591" s="17" t="s">
        <v>37</v>
      </c>
      <c r="J591" s="18"/>
      <c r="K591" s="18">
        <f>K588</f>
        <v>0</v>
      </c>
      <c r="L591" s="9">
        <f t="shared" si="212"/>
        <v>0</v>
      </c>
      <c r="M591" s="18">
        <f>M588</f>
        <v>0</v>
      </c>
      <c r="N591" s="18">
        <f>N588</f>
        <v>0</v>
      </c>
      <c r="O591" s="18"/>
      <c r="P591" s="18">
        <f>P588</f>
        <v>0</v>
      </c>
      <c r="Q591" s="18">
        <f t="shared" si="215"/>
        <v>0</v>
      </c>
      <c r="R591" s="19"/>
      <c r="S591" s="18">
        <f>S588</f>
        <v>0</v>
      </c>
      <c r="T591" s="18">
        <f t="shared" si="211"/>
        <v>0</v>
      </c>
      <c r="U591" s="18">
        <f>U588</f>
        <v>0</v>
      </c>
      <c r="V591" s="18"/>
      <c r="W591" s="18">
        <f t="shared" si="216"/>
        <v>0</v>
      </c>
      <c r="X591" s="18">
        <f>X588</f>
        <v>0</v>
      </c>
      <c r="Y591" s="18">
        <f>Y588</f>
        <v>0</v>
      </c>
      <c r="Z591" s="18"/>
      <c r="AA591" s="20">
        <f t="shared" si="217"/>
        <v>0</v>
      </c>
    </row>
    <row r="592" spans="1:27" ht="47.25" hidden="1">
      <c r="A592" s="16" t="s">
        <v>172</v>
      </c>
      <c r="B592" s="17" t="s">
        <v>13</v>
      </c>
      <c r="C592" s="17" t="s">
        <v>14</v>
      </c>
      <c r="D592" s="17" t="s">
        <v>41</v>
      </c>
      <c r="E592" s="17" t="s">
        <v>101</v>
      </c>
      <c r="F592" s="17" t="s">
        <v>173</v>
      </c>
      <c r="G592" s="17"/>
      <c r="H592" s="17"/>
      <c r="I592" s="17"/>
      <c r="J592" s="18">
        <v>950000</v>
      </c>
      <c r="K592" s="18">
        <f t="shared" ref="K592:P596" si="222">K593</f>
        <v>950000</v>
      </c>
      <c r="L592" s="9">
        <f t="shared" si="212"/>
        <v>0</v>
      </c>
      <c r="M592" s="18">
        <f t="shared" si="222"/>
        <v>47500</v>
      </c>
      <c r="N592" s="18">
        <f t="shared" si="222"/>
        <v>0</v>
      </c>
      <c r="O592" s="18"/>
      <c r="P592" s="18">
        <f t="shared" si="222"/>
        <v>0</v>
      </c>
      <c r="Q592" s="18">
        <f t="shared" si="215"/>
        <v>950000</v>
      </c>
      <c r="R592" s="19">
        <v>0</v>
      </c>
      <c r="S592" s="18">
        <f t="shared" ref="S592:U596" si="223">S593</f>
        <v>0</v>
      </c>
      <c r="T592" s="18">
        <f t="shared" si="211"/>
        <v>0</v>
      </c>
      <c r="U592" s="18">
        <f t="shared" si="223"/>
        <v>0</v>
      </c>
      <c r="V592" s="18"/>
      <c r="W592" s="18"/>
      <c r="X592" s="18"/>
      <c r="Y592" s="18"/>
      <c r="Z592" s="18"/>
      <c r="AA592" s="20"/>
    </row>
    <row r="593" spans="1:27" ht="31.5" hidden="1">
      <c r="A593" s="16" t="s">
        <v>301</v>
      </c>
      <c r="B593" s="17" t="s">
        <v>13</v>
      </c>
      <c r="C593" s="17" t="s">
        <v>14</v>
      </c>
      <c r="D593" s="17" t="s">
        <v>41</v>
      </c>
      <c r="E593" s="17" t="s">
        <v>101</v>
      </c>
      <c r="F593" s="17" t="s">
        <v>302</v>
      </c>
      <c r="G593" s="17"/>
      <c r="H593" s="17"/>
      <c r="I593" s="17"/>
      <c r="J593" s="18">
        <v>950000</v>
      </c>
      <c r="K593" s="18">
        <f t="shared" si="222"/>
        <v>950000</v>
      </c>
      <c r="L593" s="9">
        <f t="shared" si="212"/>
        <v>0</v>
      </c>
      <c r="M593" s="18">
        <f t="shared" si="222"/>
        <v>47500</v>
      </c>
      <c r="N593" s="18">
        <f t="shared" si="222"/>
        <v>0</v>
      </c>
      <c r="O593" s="18"/>
      <c r="P593" s="18">
        <f t="shared" si="222"/>
        <v>0</v>
      </c>
      <c r="Q593" s="18">
        <f t="shared" si="215"/>
        <v>950000</v>
      </c>
      <c r="R593" s="19">
        <v>0</v>
      </c>
      <c r="S593" s="18">
        <f t="shared" si="223"/>
        <v>0</v>
      </c>
      <c r="T593" s="18">
        <f t="shared" ref="T593:T625" si="224">S593-R593</f>
        <v>0</v>
      </c>
      <c r="U593" s="18">
        <f t="shared" si="223"/>
        <v>0</v>
      </c>
      <c r="V593" s="18"/>
      <c r="W593" s="18"/>
      <c r="X593" s="18"/>
      <c r="Y593" s="18"/>
      <c r="Z593" s="18"/>
      <c r="AA593" s="20"/>
    </row>
    <row r="594" spans="1:27" ht="78.75">
      <c r="A594" s="16" t="s">
        <v>303</v>
      </c>
      <c r="B594" s="17" t="s">
        <v>13</v>
      </c>
      <c r="C594" s="17" t="s">
        <v>14</v>
      </c>
      <c r="D594" s="17" t="s">
        <v>41</v>
      </c>
      <c r="E594" s="17" t="s">
        <v>101</v>
      </c>
      <c r="F594" s="17" t="s">
        <v>353</v>
      </c>
      <c r="G594" s="17"/>
      <c r="H594" s="17"/>
      <c r="I594" s="17"/>
      <c r="J594" s="18">
        <v>950000</v>
      </c>
      <c r="K594" s="18">
        <f t="shared" si="222"/>
        <v>950000</v>
      </c>
      <c r="L594" s="9">
        <f t="shared" si="212"/>
        <v>0</v>
      </c>
      <c r="M594" s="18">
        <f t="shared" si="222"/>
        <v>47500</v>
      </c>
      <c r="N594" s="18">
        <f t="shared" si="222"/>
        <v>0</v>
      </c>
      <c r="O594" s="18"/>
      <c r="P594" s="18">
        <f t="shared" si="222"/>
        <v>0</v>
      </c>
      <c r="Q594" s="18">
        <v>757361.4</v>
      </c>
      <c r="R594" s="19">
        <v>0</v>
      </c>
      <c r="S594" s="18">
        <f t="shared" si="223"/>
        <v>0</v>
      </c>
      <c r="T594" s="18">
        <f t="shared" si="224"/>
        <v>0</v>
      </c>
      <c r="U594" s="18">
        <f t="shared" si="223"/>
        <v>0</v>
      </c>
      <c r="V594" s="18"/>
      <c r="W594" s="18">
        <v>355716.1</v>
      </c>
      <c r="X594" s="18"/>
      <c r="Y594" s="18"/>
      <c r="Z594" s="18"/>
      <c r="AA594" s="20"/>
    </row>
    <row r="595" spans="1:27" ht="15.75" hidden="1">
      <c r="A595" s="16" t="s">
        <v>110</v>
      </c>
      <c r="B595" s="17" t="s">
        <v>13</v>
      </c>
      <c r="C595" s="17" t="s">
        <v>14</v>
      </c>
      <c r="D595" s="17" t="s">
        <v>41</v>
      </c>
      <c r="E595" s="17" t="s">
        <v>101</v>
      </c>
      <c r="F595" s="17" t="s">
        <v>304</v>
      </c>
      <c r="G595" s="17" t="s">
        <v>111</v>
      </c>
      <c r="H595" s="17"/>
      <c r="I595" s="17"/>
      <c r="J595" s="18">
        <v>950000</v>
      </c>
      <c r="K595" s="18">
        <f t="shared" si="222"/>
        <v>950000</v>
      </c>
      <c r="L595" s="9">
        <f t="shared" si="212"/>
        <v>0</v>
      </c>
      <c r="M595" s="18">
        <f t="shared" si="222"/>
        <v>47500</v>
      </c>
      <c r="N595" s="18">
        <f t="shared" si="222"/>
        <v>0</v>
      </c>
      <c r="O595" s="18"/>
      <c r="P595" s="18">
        <f t="shared" si="222"/>
        <v>0</v>
      </c>
      <c r="Q595" s="18">
        <f t="shared" si="215"/>
        <v>950000</v>
      </c>
      <c r="R595" s="19">
        <v>0</v>
      </c>
      <c r="S595" s="18">
        <f t="shared" si="223"/>
        <v>0</v>
      </c>
      <c r="T595" s="18">
        <f t="shared" si="224"/>
        <v>0</v>
      </c>
      <c r="U595" s="18">
        <f t="shared" si="223"/>
        <v>0</v>
      </c>
      <c r="V595" s="18"/>
      <c r="W595" s="18"/>
      <c r="X595" s="18"/>
      <c r="Y595" s="18"/>
      <c r="Z595" s="18"/>
      <c r="AA595" s="20"/>
    </row>
    <row r="596" spans="1:27" s="15" customFormat="1" ht="63" hidden="1">
      <c r="A596" s="24" t="s">
        <v>112</v>
      </c>
      <c r="B596" s="25" t="s">
        <v>13</v>
      </c>
      <c r="C596" s="25" t="s">
        <v>14</v>
      </c>
      <c r="D596" s="25" t="s">
        <v>41</v>
      </c>
      <c r="E596" s="25" t="s">
        <v>101</v>
      </c>
      <c r="F596" s="25" t="s">
        <v>304</v>
      </c>
      <c r="G596" s="25" t="s">
        <v>113</v>
      </c>
      <c r="H596" s="25"/>
      <c r="I596" s="25"/>
      <c r="J596" s="22">
        <v>950000</v>
      </c>
      <c r="K596" s="22">
        <f t="shared" si="222"/>
        <v>950000</v>
      </c>
      <c r="L596" s="9">
        <f t="shared" si="212"/>
        <v>0</v>
      </c>
      <c r="M596" s="22">
        <f t="shared" si="222"/>
        <v>47500</v>
      </c>
      <c r="N596" s="22">
        <f t="shared" si="222"/>
        <v>0</v>
      </c>
      <c r="O596" s="22"/>
      <c r="P596" s="22">
        <f t="shared" si="222"/>
        <v>0</v>
      </c>
      <c r="Q596" s="18">
        <f t="shared" si="215"/>
        <v>950000</v>
      </c>
      <c r="R596" s="19">
        <v>0</v>
      </c>
      <c r="S596" s="22">
        <f t="shared" si="223"/>
        <v>0</v>
      </c>
      <c r="T596" s="18">
        <f t="shared" si="224"/>
        <v>0</v>
      </c>
      <c r="U596" s="22">
        <f t="shared" si="223"/>
        <v>0</v>
      </c>
      <c r="V596" s="22"/>
      <c r="W596" s="18"/>
      <c r="X596" s="22"/>
      <c r="Y596" s="22"/>
      <c r="Z596" s="22"/>
      <c r="AA596" s="20"/>
    </row>
    <row r="597" spans="1:27" ht="78.75" hidden="1">
      <c r="A597" s="16" t="s">
        <v>305</v>
      </c>
      <c r="B597" s="17" t="s">
        <v>13</v>
      </c>
      <c r="C597" s="17" t="s">
        <v>14</v>
      </c>
      <c r="D597" s="17" t="s">
        <v>41</v>
      </c>
      <c r="E597" s="17" t="s">
        <v>101</v>
      </c>
      <c r="F597" s="17" t="s">
        <v>304</v>
      </c>
      <c r="G597" s="17" t="s">
        <v>306</v>
      </c>
      <c r="H597" s="17"/>
      <c r="I597" s="17"/>
      <c r="J597" s="18">
        <v>950000</v>
      </c>
      <c r="K597" s="18">
        <f>K603</f>
        <v>950000</v>
      </c>
      <c r="L597" s="9">
        <f t="shared" si="212"/>
        <v>0</v>
      </c>
      <c r="M597" s="18">
        <f>M603</f>
        <v>47500</v>
      </c>
      <c r="N597" s="18">
        <f>N603</f>
        <v>0</v>
      </c>
      <c r="O597" s="18"/>
      <c r="P597" s="18">
        <f>P603</f>
        <v>0</v>
      </c>
      <c r="Q597" s="18">
        <f t="shared" si="215"/>
        <v>950000</v>
      </c>
      <c r="R597" s="19">
        <v>0</v>
      </c>
      <c r="S597" s="18">
        <f>S603</f>
        <v>0</v>
      </c>
      <c r="T597" s="18">
        <f t="shared" si="224"/>
        <v>0</v>
      </c>
      <c r="U597" s="18">
        <f>U603</f>
        <v>0</v>
      </c>
      <c r="V597" s="18"/>
      <c r="W597" s="18"/>
      <c r="X597" s="18"/>
      <c r="Y597" s="18"/>
      <c r="Z597" s="18"/>
      <c r="AA597" s="20"/>
    </row>
    <row r="598" spans="1:27" ht="15.75" hidden="1">
      <c r="A598" s="16" t="s">
        <v>29</v>
      </c>
      <c r="B598" s="17" t="s">
        <v>13</v>
      </c>
      <c r="C598" s="17" t="s">
        <v>14</v>
      </c>
      <c r="D598" s="17" t="s">
        <v>41</v>
      </c>
      <c r="E598" s="17" t="s">
        <v>101</v>
      </c>
      <c r="F598" s="17" t="s">
        <v>304</v>
      </c>
      <c r="G598" s="17" t="s">
        <v>306</v>
      </c>
      <c r="H598" s="17"/>
      <c r="I598" s="17" t="s">
        <v>31</v>
      </c>
      <c r="J598" s="18">
        <v>0</v>
      </c>
      <c r="K598" s="18">
        <f t="shared" ref="K598:P599" si="225">K599</f>
        <v>0</v>
      </c>
      <c r="L598" s="9">
        <f t="shared" si="212"/>
        <v>0</v>
      </c>
      <c r="M598" s="18">
        <f t="shared" si="225"/>
        <v>0</v>
      </c>
      <c r="N598" s="18">
        <f t="shared" si="225"/>
        <v>0</v>
      </c>
      <c r="O598" s="18"/>
      <c r="P598" s="18">
        <f t="shared" si="225"/>
        <v>0</v>
      </c>
      <c r="Q598" s="18">
        <f t="shared" si="215"/>
        <v>0</v>
      </c>
      <c r="R598" s="19">
        <v>0</v>
      </c>
      <c r="S598" s="18">
        <f>S599</f>
        <v>0</v>
      </c>
      <c r="T598" s="18">
        <f t="shared" si="224"/>
        <v>0</v>
      </c>
      <c r="U598" s="18">
        <f>U599</f>
        <v>0</v>
      </c>
      <c r="V598" s="18"/>
      <c r="W598" s="18">
        <f t="shared" si="216"/>
        <v>0</v>
      </c>
      <c r="X598" s="18">
        <f>X599</f>
        <v>0</v>
      </c>
      <c r="Y598" s="18">
        <f>Y599</f>
        <v>0</v>
      </c>
      <c r="Z598" s="18"/>
      <c r="AA598" s="20"/>
    </row>
    <row r="599" spans="1:27" ht="15.75" hidden="1">
      <c r="A599" s="16" t="s">
        <v>52</v>
      </c>
      <c r="B599" s="17" t="s">
        <v>13</v>
      </c>
      <c r="C599" s="17" t="s">
        <v>14</v>
      </c>
      <c r="D599" s="17" t="s">
        <v>41</v>
      </c>
      <c r="E599" s="17" t="s">
        <v>101</v>
      </c>
      <c r="F599" s="17" t="s">
        <v>304</v>
      </c>
      <c r="G599" s="17" t="s">
        <v>306</v>
      </c>
      <c r="H599" s="17"/>
      <c r="I599" s="17" t="s">
        <v>53</v>
      </c>
      <c r="J599" s="18">
        <v>0</v>
      </c>
      <c r="K599" s="18">
        <f t="shared" si="225"/>
        <v>0</v>
      </c>
      <c r="L599" s="9">
        <f t="shared" si="212"/>
        <v>0</v>
      </c>
      <c r="M599" s="18">
        <f t="shared" si="225"/>
        <v>0</v>
      </c>
      <c r="N599" s="18">
        <f t="shared" si="225"/>
        <v>0</v>
      </c>
      <c r="O599" s="18"/>
      <c r="P599" s="18">
        <f t="shared" si="225"/>
        <v>0</v>
      </c>
      <c r="Q599" s="18">
        <f t="shared" si="215"/>
        <v>0</v>
      </c>
      <c r="R599" s="19">
        <v>0</v>
      </c>
      <c r="S599" s="18">
        <f>S600</f>
        <v>0</v>
      </c>
      <c r="T599" s="18">
        <f t="shared" si="224"/>
        <v>0</v>
      </c>
      <c r="U599" s="18">
        <f>U600</f>
        <v>0</v>
      </c>
      <c r="V599" s="18"/>
      <c r="W599" s="18">
        <f t="shared" si="216"/>
        <v>0</v>
      </c>
      <c r="X599" s="18">
        <f>X600</f>
        <v>0</v>
      </c>
      <c r="Y599" s="18">
        <f>Y600</f>
        <v>0</v>
      </c>
      <c r="Z599" s="18"/>
      <c r="AA599" s="20"/>
    </row>
    <row r="600" spans="1:27" ht="15.75" hidden="1">
      <c r="A600" s="16" t="s">
        <v>54</v>
      </c>
      <c r="B600" s="17" t="s">
        <v>13</v>
      </c>
      <c r="C600" s="17" t="s">
        <v>14</v>
      </c>
      <c r="D600" s="17" t="s">
        <v>41</v>
      </c>
      <c r="E600" s="17" t="s">
        <v>101</v>
      </c>
      <c r="F600" s="17" t="s">
        <v>304</v>
      </c>
      <c r="G600" s="17" t="s">
        <v>306</v>
      </c>
      <c r="H600" s="17"/>
      <c r="I600" s="17" t="s">
        <v>55</v>
      </c>
      <c r="J600" s="18">
        <v>0</v>
      </c>
      <c r="K600" s="18"/>
      <c r="L600" s="9">
        <f t="shared" si="212"/>
        <v>0</v>
      </c>
      <c r="M600" s="18"/>
      <c r="N600" s="18"/>
      <c r="O600" s="18"/>
      <c r="P600" s="18"/>
      <c r="Q600" s="18">
        <f t="shared" si="215"/>
        <v>0</v>
      </c>
      <c r="R600" s="19">
        <v>0</v>
      </c>
      <c r="S600" s="18"/>
      <c r="T600" s="18">
        <f t="shared" si="224"/>
        <v>0</v>
      </c>
      <c r="U600" s="18"/>
      <c r="V600" s="18"/>
      <c r="W600" s="18">
        <f t="shared" si="216"/>
        <v>0</v>
      </c>
      <c r="X600" s="18"/>
      <c r="Y600" s="18"/>
      <c r="Z600" s="18"/>
      <c r="AA600" s="20"/>
    </row>
    <row r="601" spans="1:27" ht="31.5" hidden="1">
      <c r="A601" s="16" t="s">
        <v>116</v>
      </c>
      <c r="B601" s="17" t="s">
        <v>13</v>
      </c>
      <c r="C601" s="17" t="s">
        <v>14</v>
      </c>
      <c r="D601" s="17" t="s">
        <v>41</v>
      </c>
      <c r="E601" s="17" t="s">
        <v>101</v>
      </c>
      <c r="F601" s="17" t="s">
        <v>304</v>
      </c>
      <c r="G601" s="17" t="s">
        <v>306</v>
      </c>
      <c r="H601" s="17" t="s">
        <v>117</v>
      </c>
      <c r="I601" s="17" t="s">
        <v>118</v>
      </c>
      <c r="J601" s="18">
        <v>950000</v>
      </c>
      <c r="K601" s="18">
        <f>K602</f>
        <v>950000</v>
      </c>
      <c r="L601" s="9">
        <f t="shared" si="212"/>
        <v>0</v>
      </c>
      <c r="M601" s="18">
        <f>M602</f>
        <v>47500</v>
      </c>
      <c r="N601" s="18">
        <f>N602</f>
        <v>0</v>
      </c>
      <c r="O601" s="18"/>
      <c r="P601" s="18">
        <f>P602</f>
        <v>0</v>
      </c>
      <c r="Q601" s="18">
        <f t="shared" si="215"/>
        <v>950000</v>
      </c>
      <c r="R601" s="19">
        <v>0</v>
      </c>
      <c r="S601" s="18">
        <f>S602</f>
        <v>0</v>
      </c>
      <c r="T601" s="18">
        <f t="shared" si="224"/>
        <v>0</v>
      </c>
      <c r="U601" s="18">
        <f>U602</f>
        <v>0</v>
      </c>
      <c r="V601" s="18"/>
      <c r="W601" s="18">
        <f t="shared" si="216"/>
        <v>0</v>
      </c>
      <c r="X601" s="18">
        <f>X602</f>
        <v>0</v>
      </c>
      <c r="Y601" s="18">
        <f>Y602</f>
        <v>0</v>
      </c>
      <c r="Z601" s="18"/>
      <c r="AA601" s="20"/>
    </row>
    <row r="602" spans="1:27" ht="31.5" hidden="1">
      <c r="A602" s="16" t="s">
        <v>119</v>
      </c>
      <c r="B602" s="17" t="s">
        <v>13</v>
      </c>
      <c r="C602" s="17" t="s">
        <v>14</v>
      </c>
      <c r="D602" s="17" t="s">
        <v>41</v>
      </c>
      <c r="E602" s="17" t="s">
        <v>101</v>
      </c>
      <c r="F602" s="17" t="s">
        <v>304</v>
      </c>
      <c r="G602" s="17" t="s">
        <v>306</v>
      </c>
      <c r="H602" s="17" t="s">
        <v>117</v>
      </c>
      <c r="I602" s="17" t="s">
        <v>120</v>
      </c>
      <c r="J602" s="18">
        <v>950000</v>
      </c>
      <c r="K602" s="18">
        <v>950000</v>
      </c>
      <c r="L602" s="9">
        <f t="shared" si="212"/>
        <v>0</v>
      </c>
      <c r="M602" s="18">
        <v>47500</v>
      </c>
      <c r="N602" s="18"/>
      <c r="O602" s="18"/>
      <c r="P602" s="18"/>
      <c r="Q602" s="18">
        <f t="shared" si="215"/>
        <v>950000</v>
      </c>
      <c r="R602" s="19">
        <v>0</v>
      </c>
      <c r="S602" s="18"/>
      <c r="T602" s="18">
        <f t="shared" si="224"/>
        <v>0</v>
      </c>
      <c r="U602" s="18"/>
      <c r="V602" s="18"/>
      <c r="W602" s="18">
        <f t="shared" si="216"/>
        <v>0</v>
      </c>
      <c r="X602" s="18"/>
      <c r="Y602" s="18"/>
      <c r="Z602" s="18"/>
      <c r="AA602" s="20"/>
    </row>
    <row r="603" spans="1:27" ht="15.75" hidden="1">
      <c r="A603" s="16" t="s">
        <v>36</v>
      </c>
      <c r="B603" s="17" t="s">
        <v>13</v>
      </c>
      <c r="C603" s="17" t="s">
        <v>14</v>
      </c>
      <c r="D603" s="17" t="s">
        <v>41</v>
      </c>
      <c r="E603" s="17" t="s">
        <v>101</v>
      </c>
      <c r="F603" s="17" t="s">
        <v>304</v>
      </c>
      <c r="G603" s="17" t="s">
        <v>306</v>
      </c>
      <c r="H603" s="17" t="s">
        <v>117</v>
      </c>
      <c r="I603" s="17" t="s">
        <v>37</v>
      </c>
      <c r="J603" s="18">
        <v>950000</v>
      </c>
      <c r="K603" s="18">
        <f>K601+K598</f>
        <v>950000</v>
      </c>
      <c r="L603" s="9">
        <f t="shared" si="212"/>
        <v>0</v>
      </c>
      <c r="M603" s="18">
        <f>M601+M598</f>
        <v>47500</v>
      </c>
      <c r="N603" s="18">
        <f>N601+N598</f>
        <v>0</v>
      </c>
      <c r="O603" s="18"/>
      <c r="P603" s="18">
        <f>P601+P598</f>
        <v>0</v>
      </c>
      <c r="Q603" s="18">
        <f t="shared" si="215"/>
        <v>950000</v>
      </c>
      <c r="R603" s="19">
        <v>0</v>
      </c>
      <c r="S603" s="18">
        <f>S601+S598</f>
        <v>0</v>
      </c>
      <c r="T603" s="18">
        <f t="shared" si="224"/>
        <v>0</v>
      </c>
      <c r="U603" s="18">
        <f>U601+U598</f>
        <v>0</v>
      </c>
      <c r="V603" s="18"/>
      <c r="W603" s="18">
        <f t="shared" si="216"/>
        <v>0</v>
      </c>
      <c r="X603" s="18">
        <f>X601+X598</f>
        <v>0</v>
      </c>
      <c r="Y603" s="18">
        <f>Y601+Y598</f>
        <v>0</v>
      </c>
      <c r="Z603" s="18"/>
      <c r="AA603" s="20"/>
    </row>
    <row r="604" spans="1:27" s="15" customFormat="1" ht="47.25" hidden="1">
      <c r="A604" s="24" t="s">
        <v>184</v>
      </c>
      <c r="B604" s="25" t="s">
        <v>13</v>
      </c>
      <c r="C604" s="25" t="s">
        <v>14</v>
      </c>
      <c r="D604" s="25" t="s">
        <v>41</v>
      </c>
      <c r="E604" s="25" t="s">
        <v>101</v>
      </c>
      <c r="F604" s="25" t="s">
        <v>185</v>
      </c>
      <c r="G604" s="25"/>
      <c r="H604" s="25"/>
      <c r="I604" s="25"/>
      <c r="J604" s="22">
        <v>7500</v>
      </c>
      <c r="K604" s="22">
        <f>K605+K612</f>
        <v>8500</v>
      </c>
      <c r="L604" s="9">
        <f t="shared" si="212"/>
        <v>1000</v>
      </c>
      <c r="M604" s="22">
        <f>M605+M612</f>
        <v>0</v>
      </c>
      <c r="N604" s="22">
        <f>N605+N612</f>
        <v>0</v>
      </c>
      <c r="O604" s="22"/>
      <c r="P604" s="22">
        <f>P605+P612</f>
        <v>0</v>
      </c>
      <c r="Q604" s="18">
        <f t="shared" si="215"/>
        <v>8500</v>
      </c>
      <c r="R604" s="19">
        <v>7500</v>
      </c>
      <c r="S604" s="22">
        <f>S605+S612</f>
        <v>8500</v>
      </c>
      <c r="T604" s="18">
        <f t="shared" si="224"/>
        <v>1000</v>
      </c>
      <c r="U604" s="22">
        <f>U605+U612</f>
        <v>0</v>
      </c>
      <c r="V604" s="22"/>
      <c r="W604" s="18">
        <f t="shared" si="216"/>
        <v>8500</v>
      </c>
      <c r="X604" s="22">
        <f>X605+X612</f>
        <v>0</v>
      </c>
      <c r="Y604" s="22">
        <f>Y605+Y612</f>
        <v>0</v>
      </c>
      <c r="Z604" s="22"/>
      <c r="AA604" s="20"/>
    </row>
    <row r="605" spans="1:27" ht="15.75" hidden="1">
      <c r="A605" s="16" t="s">
        <v>68</v>
      </c>
      <c r="B605" s="17" t="s">
        <v>13</v>
      </c>
      <c r="C605" s="17" t="s">
        <v>14</v>
      </c>
      <c r="D605" s="17" t="s">
        <v>41</v>
      </c>
      <c r="E605" s="17" t="s">
        <v>101</v>
      </c>
      <c r="F605" s="17" t="s">
        <v>228</v>
      </c>
      <c r="G605" s="17"/>
      <c r="H605" s="17"/>
      <c r="I605" s="17"/>
      <c r="J605" s="18">
        <v>0</v>
      </c>
      <c r="K605" s="18">
        <f t="shared" ref="K605:P606" si="226">K606</f>
        <v>0</v>
      </c>
      <c r="L605" s="9">
        <f t="shared" si="212"/>
        <v>0</v>
      </c>
      <c r="M605" s="18">
        <f t="shared" si="226"/>
        <v>0</v>
      </c>
      <c r="N605" s="18">
        <f t="shared" si="226"/>
        <v>0</v>
      </c>
      <c r="O605" s="18"/>
      <c r="P605" s="18">
        <f t="shared" si="226"/>
        <v>0</v>
      </c>
      <c r="Q605" s="18">
        <f t="shared" si="215"/>
        <v>0</v>
      </c>
      <c r="R605" s="19">
        <v>0</v>
      </c>
      <c r="S605" s="18">
        <f>S606</f>
        <v>0</v>
      </c>
      <c r="T605" s="18">
        <f t="shared" si="224"/>
        <v>0</v>
      </c>
      <c r="U605" s="18">
        <f>U606</f>
        <v>0</v>
      </c>
      <c r="V605" s="18"/>
      <c r="W605" s="18">
        <f t="shared" si="216"/>
        <v>0</v>
      </c>
      <c r="X605" s="18">
        <f>X606</f>
        <v>0</v>
      </c>
      <c r="Y605" s="18">
        <f>Y606</f>
        <v>0</v>
      </c>
      <c r="Z605" s="18"/>
      <c r="AA605" s="20"/>
    </row>
    <row r="606" spans="1:27" ht="15.75" hidden="1">
      <c r="A606" s="16" t="s">
        <v>252</v>
      </c>
      <c r="B606" s="17" t="s">
        <v>13</v>
      </c>
      <c r="C606" s="17" t="s">
        <v>14</v>
      </c>
      <c r="D606" s="17" t="s">
        <v>41</v>
      </c>
      <c r="E606" s="17" t="s">
        <v>101</v>
      </c>
      <c r="F606" s="17" t="s">
        <v>228</v>
      </c>
      <c r="G606" s="17" t="s">
        <v>24</v>
      </c>
      <c r="H606" s="17"/>
      <c r="I606" s="17"/>
      <c r="J606" s="18">
        <v>0</v>
      </c>
      <c r="K606" s="18">
        <f t="shared" si="226"/>
        <v>0</v>
      </c>
      <c r="L606" s="9">
        <f t="shared" ref="L606:L625" si="227">K606-J606</f>
        <v>0</v>
      </c>
      <c r="M606" s="18">
        <f t="shared" si="226"/>
        <v>0</v>
      </c>
      <c r="N606" s="18">
        <f t="shared" si="226"/>
        <v>0</v>
      </c>
      <c r="O606" s="18"/>
      <c r="P606" s="18">
        <f t="shared" si="226"/>
        <v>0</v>
      </c>
      <c r="Q606" s="18">
        <f t="shared" si="215"/>
        <v>0</v>
      </c>
      <c r="R606" s="19">
        <v>0</v>
      </c>
      <c r="S606" s="18">
        <f>S607</f>
        <v>0</v>
      </c>
      <c r="T606" s="18">
        <f t="shared" si="224"/>
        <v>0</v>
      </c>
      <c r="U606" s="18">
        <f>U607</f>
        <v>0</v>
      </c>
      <c r="V606" s="18"/>
      <c r="W606" s="18">
        <f t="shared" si="216"/>
        <v>0</v>
      </c>
      <c r="X606" s="18">
        <f>X607</f>
        <v>0</v>
      </c>
      <c r="Y606" s="18">
        <f>Y607</f>
        <v>0</v>
      </c>
      <c r="Z606" s="18"/>
      <c r="AA606" s="20"/>
    </row>
    <row r="607" spans="1:27" ht="78.75" hidden="1">
      <c r="A607" s="16" t="s">
        <v>307</v>
      </c>
      <c r="B607" s="17" t="s">
        <v>13</v>
      </c>
      <c r="C607" s="17" t="s">
        <v>14</v>
      </c>
      <c r="D607" s="17" t="s">
        <v>41</v>
      </c>
      <c r="E607" s="17" t="s">
        <v>101</v>
      </c>
      <c r="F607" s="17" t="s">
        <v>228</v>
      </c>
      <c r="G607" s="17" t="s">
        <v>255</v>
      </c>
      <c r="H607" s="17"/>
      <c r="I607" s="17"/>
      <c r="J607" s="18">
        <v>0</v>
      </c>
      <c r="K607" s="18">
        <f>K609</f>
        <v>0</v>
      </c>
      <c r="L607" s="9">
        <f t="shared" si="227"/>
        <v>0</v>
      </c>
      <c r="M607" s="18">
        <f>M609</f>
        <v>0</v>
      </c>
      <c r="N607" s="18">
        <f>N609</f>
        <v>0</v>
      </c>
      <c r="O607" s="18"/>
      <c r="P607" s="18">
        <f>P609</f>
        <v>0</v>
      </c>
      <c r="Q607" s="18">
        <f t="shared" si="215"/>
        <v>0</v>
      </c>
      <c r="R607" s="19">
        <v>0</v>
      </c>
      <c r="S607" s="18">
        <f>S609</f>
        <v>0</v>
      </c>
      <c r="T607" s="18">
        <f t="shared" si="224"/>
        <v>0</v>
      </c>
      <c r="U607" s="18">
        <f>U609</f>
        <v>0</v>
      </c>
      <c r="V607" s="18"/>
      <c r="W607" s="18">
        <f t="shared" si="216"/>
        <v>0</v>
      </c>
      <c r="X607" s="18">
        <f>X609</f>
        <v>0</v>
      </c>
      <c r="Y607" s="18">
        <f>Y609</f>
        <v>0</v>
      </c>
      <c r="Z607" s="18"/>
      <c r="AA607" s="20"/>
    </row>
    <row r="608" spans="1:27" ht="15.75" hidden="1">
      <c r="A608" s="16" t="s">
        <v>29</v>
      </c>
      <c r="B608" s="17" t="s">
        <v>13</v>
      </c>
      <c r="C608" s="17" t="s">
        <v>14</v>
      </c>
      <c r="D608" s="17" t="s">
        <v>41</v>
      </c>
      <c r="E608" s="17" t="s">
        <v>101</v>
      </c>
      <c r="F608" s="17" t="s">
        <v>228</v>
      </c>
      <c r="G608" s="17" t="s">
        <v>255</v>
      </c>
      <c r="H608" s="17" t="s">
        <v>219</v>
      </c>
      <c r="I608" s="17" t="s">
        <v>31</v>
      </c>
      <c r="J608" s="18">
        <v>0</v>
      </c>
      <c r="K608" s="18">
        <f t="shared" ref="K608:P609" si="228">K609</f>
        <v>0</v>
      </c>
      <c r="L608" s="9">
        <f t="shared" si="227"/>
        <v>0</v>
      </c>
      <c r="M608" s="18">
        <f t="shared" si="228"/>
        <v>0</v>
      </c>
      <c r="N608" s="18">
        <f t="shared" si="228"/>
        <v>0</v>
      </c>
      <c r="O608" s="18"/>
      <c r="P608" s="18">
        <f t="shared" si="228"/>
        <v>0</v>
      </c>
      <c r="Q608" s="18">
        <f t="shared" si="215"/>
        <v>0</v>
      </c>
      <c r="R608" s="19">
        <v>0</v>
      </c>
      <c r="S608" s="18">
        <f>S609</f>
        <v>0</v>
      </c>
      <c r="T608" s="18">
        <f t="shared" si="224"/>
        <v>0</v>
      </c>
      <c r="U608" s="18">
        <f>U609</f>
        <v>0</v>
      </c>
      <c r="V608" s="18"/>
      <c r="W608" s="18">
        <f t="shared" si="216"/>
        <v>0</v>
      </c>
      <c r="X608" s="18">
        <f>X609</f>
        <v>0</v>
      </c>
      <c r="Y608" s="18">
        <f>Y609</f>
        <v>0</v>
      </c>
      <c r="Z608" s="18"/>
      <c r="AA608" s="20"/>
    </row>
    <row r="609" spans="1:27" ht="31.5" hidden="1">
      <c r="A609" s="16" t="s">
        <v>88</v>
      </c>
      <c r="B609" s="17" t="s">
        <v>13</v>
      </c>
      <c r="C609" s="17" t="s">
        <v>14</v>
      </c>
      <c r="D609" s="17" t="s">
        <v>41</v>
      </c>
      <c r="E609" s="17" t="s">
        <v>101</v>
      </c>
      <c r="F609" s="17" t="s">
        <v>228</v>
      </c>
      <c r="G609" s="17" t="s">
        <v>255</v>
      </c>
      <c r="H609" s="17" t="s">
        <v>219</v>
      </c>
      <c r="I609" s="17" t="s">
        <v>48</v>
      </c>
      <c r="J609" s="18">
        <v>0</v>
      </c>
      <c r="K609" s="18">
        <f t="shared" si="228"/>
        <v>0</v>
      </c>
      <c r="L609" s="9">
        <f t="shared" si="227"/>
        <v>0</v>
      </c>
      <c r="M609" s="18">
        <f t="shared" si="228"/>
        <v>0</v>
      </c>
      <c r="N609" s="18">
        <f t="shared" si="228"/>
        <v>0</v>
      </c>
      <c r="O609" s="18"/>
      <c r="P609" s="18">
        <f t="shared" si="228"/>
        <v>0</v>
      </c>
      <c r="Q609" s="18">
        <f t="shared" si="215"/>
        <v>0</v>
      </c>
      <c r="R609" s="19">
        <v>0</v>
      </c>
      <c r="S609" s="18">
        <f>S610</f>
        <v>0</v>
      </c>
      <c r="T609" s="18">
        <f t="shared" si="224"/>
        <v>0</v>
      </c>
      <c r="U609" s="18">
        <f>U610</f>
        <v>0</v>
      </c>
      <c r="V609" s="18"/>
      <c r="W609" s="18">
        <f t="shared" si="216"/>
        <v>0</v>
      </c>
      <c r="X609" s="18">
        <f>X610</f>
        <v>0</v>
      </c>
      <c r="Y609" s="18">
        <f>Y610</f>
        <v>0</v>
      </c>
      <c r="Z609" s="18"/>
      <c r="AA609" s="20"/>
    </row>
    <row r="610" spans="1:27" ht="63" hidden="1">
      <c r="A610" s="16" t="s">
        <v>220</v>
      </c>
      <c r="B610" s="17" t="s">
        <v>13</v>
      </c>
      <c r="C610" s="17" t="s">
        <v>14</v>
      </c>
      <c r="D610" s="17" t="s">
        <v>41</v>
      </c>
      <c r="E610" s="17" t="s">
        <v>101</v>
      </c>
      <c r="F610" s="17" t="s">
        <v>228</v>
      </c>
      <c r="G610" s="17" t="s">
        <v>255</v>
      </c>
      <c r="H610" s="17" t="s">
        <v>219</v>
      </c>
      <c r="I610" s="17" t="s">
        <v>221</v>
      </c>
      <c r="J610" s="18">
        <v>0</v>
      </c>
      <c r="K610" s="18"/>
      <c r="L610" s="9">
        <f t="shared" si="227"/>
        <v>0</v>
      </c>
      <c r="M610" s="18"/>
      <c r="N610" s="18"/>
      <c r="O610" s="18"/>
      <c r="P610" s="18"/>
      <c r="Q610" s="18">
        <f t="shared" si="215"/>
        <v>0</v>
      </c>
      <c r="R610" s="19">
        <v>0</v>
      </c>
      <c r="S610" s="18"/>
      <c r="T610" s="18">
        <f t="shared" si="224"/>
        <v>0</v>
      </c>
      <c r="U610" s="18"/>
      <c r="V610" s="18"/>
      <c r="W610" s="18">
        <f t="shared" si="216"/>
        <v>0</v>
      </c>
      <c r="X610" s="18"/>
      <c r="Y610" s="18"/>
      <c r="Z610" s="18"/>
      <c r="AA610" s="20"/>
    </row>
    <row r="611" spans="1:27" ht="15.75" hidden="1">
      <c r="A611" s="16" t="s">
        <v>36</v>
      </c>
      <c r="B611" s="17" t="s">
        <v>13</v>
      </c>
      <c r="C611" s="17" t="s">
        <v>14</v>
      </c>
      <c r="D611" s="17" t="s">
        <v>41</v>
      </c>
      <c r="E611" s="17" t="s">
        <v>101</v>
      </c>
      <c r="F611" s="17" t="s">
        <v>228</v>
      </c>
      <c r="G611" s="17" t="s">
        <v>255</v>
      </c>
      <c r="H611" s="17" t="s">
        <v>219</v>
      </c>
      <c r="I611" s="17" t="s">
        <v>37</v>
      </c>
      <c r="J611" s="18">
        <v>0</v>
      </c>
      <c r="K611" s="18">
        <f>K607</f>
        <v>0</v>
      </c>
      <c r="L611" s="9">
        <f t="shared" si="227"/>
        <v>0</v>
      </c>
      <c r="M611" s="18">
        <f>M607</f>
        <v>0</v>
      </c>
      <c r="N611" s="18">
        <f>N607</f>
        <v>0</v>
      </c>
      <c r="O611" s="18"/>
      <c r="P611" s="18">
        <f>P607</f>
        <v>0</v>
      </c>
      <c r="Q611" s="18">
        <f t="shared" si="215"/>
        <v>0</v>
      </c>
      <c r="R611" s="19">
        <v>0</v>
      </c>
      <c r="S611" s="18">
        <f>S607</f>
        <v>0</v>
      </c>
      <c r="T611" s="18">
        <f t="shared" si="224"/>
        <v>0</v>
      </c>
      <c r="U611" s="18">
        <f>U607</f>
        <v>0</v>
      </c>
      <c r="V611" s="18"/>
      <c r="W611" s="18">
        <f t="shared" si="216"/>
        <v>0</v>
      </c>
      <c r="X611" s="18">
        <f>X607</f>
        <v>0</v>
      </c>
      <c r="Y611" s="18">
        <f>Y607</f>
        <v>0</v>
      </c>
      <c r="Z611" s="18"/>
      <c r="AA611" s="20"/>
    </row>
    <row r="612" spans="1:27" ht="31.5">
      <c r="A612" s="16" t="s">
        <v>351</v>
      </c>
      <c r="B612" s="17" t="s">
        <v>13</v>
      </c>
      <c r="C612" s="17" t="s">
        <v>14</v>
      </c>
      <c r="D612" s="17" t="s">
        <v>41</v>
      </c>
      <c r="E612" s="17" t="s">
        <v>101</v>
      </c>
      <c r="F612" s="17" t="s">
        <v>352</v>
      </c>
      <c r="G612" s="17"/>
      <c r="H612" s="17"/>
      <c r="I612" s="17"/>
      <c r="J612" s="18">
        <v>7500</v>
      </c>
      <c r="K612" s="18">
        <f>K617</f>
        <v>8500</v>
      </c>
      <c r="L612" s="9">
        <f t="shared" si="227"/>
        <v>1000</v>
      </c>
      <c r="M612" s="18">
        <f>M617</f>
        <v>0</v>
      </c>
      <c r="N612" s="18">
        <f>N617</f>
        <v>0</v>
      </c>
      <c r="O612" s="18"/>
      <c r="P612" s="18">
        <f>P617</f>
        <v>0</v>
      </c>
      <c r="Q612" s="18">
        <v>8075</v>
      </c>
      <c r="R612" s="19">
        <v>7500</v>
      </c>
      <c r="S612" s="18">
        <f>S617</f>
        <v>8500</v>
      </c>
      <c r="T612" s="18">
        <f t="shared" si="224"/>
        <v>1000</v>
      </c>
      <c r="U612" s="18">
        <f>U617</f>
        <v>0</v>
      </c>
      <c r="V612" s="18"/>
      <c r="W612" s="18"/>
      <c r="X612" s="18">
        <f>X617</f>
        <v>0</v>
      </c>
      <c r="Y612" s="18">
        <f>Y617</f>
        <v>0</v>
      </c>
      <c r="Z612" s="18"/>
      <c r="AA612" s="20"/>
    </row>
    <row r="613" spans="1:27" ht="31.5" hidden="1">
      <c r="A613" s="26" t="s">
        <v>242</v>
      </c>
      <c r="B613" s="17" t="s">
        <v>13</v>
      </c>
      <c r="C613" s="17" t="s">
        <v>14</v>
      </c>
      <c r="D613" s="17" t="s">
        <v>41</v>
      </c>
      <c r="E613" s="17" t="s">
        <v>101</v>
      </c>
      <c r="F613" s="17" t="s">
        <v>231</v>
      </c>
      <c r="G613" s="27">
        <v>300</v>
      </c>
      <c r="H613" s="27"/>
      <c r="I613" s="27"/>
      <c r="J613" s="18">
        <v>7500</v>
      </c>
      <c r="K613" s="18">
        <f>K617</f>
        <v>8500</v>
      </c>
      <c r="L613" s="9">
        <f t="shared" si="227"/>
        <v>1000</v>
      </c>
      <c r="M613" s="18">
        <f>M617</f>
        <v>0</v>
      </c>
      <c r="N613" s="18">
        <f>N617</f>
        <v>0</v>
      </c>
      <c r="O613" s="18"/>
      <c r="P613" s="18">
        <f>P617</f>
        <v>0</v>
      </c>
      <c r="Q613" s="18">
        <f t="shared" si="215"/>
        <v>8500</v>
      </c>
      <c r="R613" s="19">
        <v>7500</v>
      </c>
      <c r="S613" s="18">
        <f>S617</f>
        <v>8500</v>
      </c>
      <c r="T613" s="18">
        <f t="shared" si="224"/>
        <v>1000</v>
      </c>
      <c r="U613" s="18">
        <f>U617</f>
        <v>0</v>
      </c>
      <c r="V613" s="18"/>
      <c r="W613" s="18">
        <f t="shared" si="216"/>
        <v>8500</v>
      </c>
      <c r="X613" s="18">
        <f>X617</f>
        <v>0</v>
      </c>
      <c r="Y613" s="18">
        <f>Y617</f>
        <v>0</v>
      </c>
      <c r="Z613" s="18"/>
      <c r="AA613" s="20"/>
    </row>
    <row r="614" spans="1:27" ht="15.75" hidden="1">
      <c r="A614" s="26" t="s">
        <v>308</v>
      </c>
      <c r="B614" s="17" t="s">
        <v>13</v>
      </c>
      <c r="C614" s="17" t="s">
        <v>14</v>
      </c>
      <c r="D614" s="17" t="s">
        <v>41</v>
      </c>
      <c r="E614" s="17" t="s">
        <v>101</v>
      </c>
      <c r="F614" s="17" t="s">
        <v>231</v>
      </c>
      <c r="G614" s="27">
        <v>360</v>
      </c>
      <c r="H614" s="27"/>
      <c r="I614" s="27"/>
      <c r="J614" s="18">
        <v>7500</v>
      </c>
      <c r="K614" s="18">
        <f>K617</f>
        <v>8500</v>
      </c>
      <c r="L614" s="9">
        <f t="shared" si="227"/>
        <v>1000</v>
      </c>
      <c r="M614" s="18">
        <f>M617</f>
        <v>0</v>
      </c>
      <c r="N614" s="18">
        <f>N617</f>
        <v>0</v>
      </c>
      <c r="O614" s="18"/>
      <c r="P614" s="18">
        <f>P617</f>
        <v>0</v>
      </c>
      <c r="Q614" s="18">
        <f t="shared" si="215"/>
        <v>8500</v>
      </c>
      <c r="R614" s="19">
        <v>7500</v>
      </c>
      <c r="S614" s="18">
        <f>S617</f>
        <v>8500</v>
      </c>
      <c r="T614" s="18">
        <f t="shared" si="224"/>
        <v>1000</v>
      </c>
      <c r="U614" s="18">
        <f>U617</f>
        <v>0</v>
      </c>
      <c r="V614" s="18"/>
      <c r="W614" s="18">
        <f t="shared" si="216"/>
        <v>8500</v>
      </c>
      <c r="X614" s="18">
        <f>X617</f>
        <v>0</v>
      </c>
      <c r="Y614" s="18">
        <f>Y617</f>
        <v>0</v>
      </c>
      <c r="Z614" s="18"/>
      <c r="AA614" s="20"/>
    </row>
    <row r="615" spans="1:27" ht="15.75" hidden="1">
      <c r="A615" s="26" t="s">
        <v>29</v>
      </c>
      <c r="B615" s="17" t="s">
        <v>13</v>
      </c>
      <c r="C615" s="17" t="s">
        <v>14</v>
      </c>
      <c r="D615" s="17" t="s">
        <v>41</v>
      </c>
      <c r="E615" s="17" t="s">
        <v>101</v>
      </c>
      <c r="F615" s="17" t="s">
        <v>231</v>
      </c>
      <c r="G615" s="27">
        <v>360</v>
      </c>
      <c r="H615" s="27"/>
      <c r="I615" s="28">
        <v>200</v>
      </c>
      <c r="J615" s="18">
        <v>7500</v>
      </c>
      <c r="K615" s="18">
        <f>K616</f>
        <v>8500</v>
      </c>
      <c r="L615" s="9">
        <f t="shared" si="227"/>
        <v>1000</v>
      </c>
      <c r="M615" s="18">
        <f>M616</f>
        <v>0</v>
      </c>
      <c r="N615" s="18">
        <f>N616</f>
        <v>0</v>
      </c>
      <c r="O615" s="18"/>
      <c r="P615" s="18">
        <f>P616</f>
        <v>0</v>
      </c>
      <c r="Q615" s="18">
        <f t="shared" si="215"/>
        <v>8500</v>
      </c>
      <c r="R615" s="19">
        <v>7500</v>
      </c>
      <c r="S615" s="18">
        <f>S616</f>
        <v>8500</v>
      </c>
      <c r="T615" s="18">
        <f t="shared" si="224"/>
        <v>1000</v>
      </c>
      <c r="U615" s="18">
        <f>U616</f>
        <v>0</v>
      </c>
      <c r="V615" s="18"/>
      <c r="W615" s="18">
        <f t="shared" si="216"/>
        <v>8500</v>
      </c>
      <c r="X615" s="18">
        <f>X616</f>
        <v>0</v>
      </c>
      <c r="Y615" s="18">
        <f>Y616</f>
        <v>0</v>
      </c>
      <c r="Z615" s="18"/>
      <c r="AA615" s="20">
        <f t="shared" si="217"/>
        <v>0</v>
      </c>
    </row>
    <row r="616" spans="1:27" ht="15.75" hidden="1">
      <c r="A616" s="26" t="s">
        <v>154</v>
      </c>
      <c r="B616" s="17" t="s">
        <v>13</v>
      </c>
      <c r="C616" s="17" t="s">
        <v>14</v>
      </c>
      <c r="D616" s="17" t="s">
        <v>41</v>
      </c>
      <c r="E616" s="17" t="s">
        <v>101</v>
      </c>
      <c r="F616" s="17" t="s">
        <v>231</v>
      </c>
      <c r="G616" s="27">
        <v>360</v>
      </c>
      <c r="H616" s="27"/>
      <c r="I616" s="28">
        <v>290</v>
      </c>
      <c r="J616" s="18">
        <v>7500</v>
      </c>
      <c r="K616" s="18">
        <v>8500</v>
      </c>
      <c r="L616" s="9">
        <f t="shared" si="227"/>
        <v>1000</v>
      </c>
      <c r="M616" s="18"/>
      <c r="N616" s="18"/>
      <c r="O616" s="18"/>
      <c r="P616" s="18"/>
      <c r="Q616" s="18">
        <f t="shared" si="215"/>
        <v>8500</v>
      </c>
      <c r="R616" s="19">
        <v>7500</v>
      </c>
      <c r="S616" s="18">
        <v>8500</v>
      </c>
      <c r="T616" s="18">
        <f t="shared" si="224"/>
        <v>1000</v>
      </c>
      <c r="U616" s="18"/>
      <c r="V616" s="18"/>
      <c r="W616" s="18">
        <f t="shared" si="216"/>
        <v>8500</v>
      </c>
      <c r="X616" s="18"/>
      <c r="Y616" s="18"/>
      <c r="Z616" s="18"/>
      <c r="AA616" s="20">
        <f t="shared" si="217"/>
        <v>0</v>
      </c>
    </row>
    <row r="617" spans="1:27" ht="15.75" hidden="1">
      <c r="A617" s="29" t="s">
        <v>36</v>
      </c>
      <c r="B617" s="30" t="s">
        <v>13</v>
      </c>
      <c r="C617" s="30" t="s">
        <v>14</v>
      </c>
      <c r="D617" s="30" t="s">
        <v>41</v>
      </c>
      <c r="E617" s="30" t="s">
        <v>101</v>
      </c>
      <c r="F617" s="30" t="s">
        <v>231</v>
      </c>
      <c r="G617" s="31">
        <v>360</v>
      </c>
      <c r="H617" s="31"/>
      <c r="I617" s="32">
        <v>900</v>
      </c>
      <c r="J617" s="33">
        <v>7500</v>
      </c>
      <c r="K617" s="33">
        <f>K615</f>
        <v>8500</v>
      </c>
      <c r="L617" s="9">
        <f t="shared" si="227"/>
        <v>1000</v>
      </c>
      <c r="M617" s="33">
        <f>M615</f>
        <v>0</v>
      </c>
      <c r="N617" s="33">
        <f>N615</f>
        <v>0</v>
      </c>
      <c r="O617" s="33"/>
      <c r="P617" s="33">
        <f>P615</f>
        <v>0</v>
      </c>
      <c r="Q617" s="18">
        <f t="shared" si="215"/>
        <v>8500</v>
      </c>
      <c r="R617" s="34">
        <v>7500</v>
      </c>
      <c r="S617" s="33">
        <f>S615</f>
        <v>8500</v>
      </c>
      <c r="T617" s="18">
        <f t="shared" si="224"/>
        <v>1000</v>
      </c>
      <c r="U617" s="33">
        <f>U615</f>
        <v>0</v>
      </c>
      <c r="V617" s="33"/>
      <c r="W617" s="18">
        <f t="shared" si="216"/>
        <v>8500</v>
      </c>
      <c r="X617" s="18">
        <f>X615</f>
        <v>0</v>
      </c>
      <c r="Y617" s="18">
        <f>Y615</f>
        <v>0</v>
      </c>
      <c r="Z617" s="18"/>
      <c r="AA617" s="20">
        <f t="shared" si="217"/>
        <v>0</v>
      </c>
    </row>
    <row r="618" spans="1:27" s="15" customFormat="1" ht="94.5" hidden="1">
      <c r="A618" s="35" t="s">
        <v>247</v>
      </c>
      <c r="B618" s="25" t="s">
        <v>13</v>
      </c>
      <c r="C618" s="25" t="s">
        <v>14</v>
      </c>
      <c r="D618" s="25" t="s">
        <v>41</v>
      </c>
      <c r="E618" s="25" t="s">
        <v>101</v>
      </c>
      <c r="F618" s="25" t="s">
        <v>248</v>
      </c>
      <c r="G618" s="36"/>
      <c r="H618" s="36"/>
      <c r="I618" s="36"/>
      <c r="J618" s="37"/>
      <c r="K618" s="19" t="e">
        <f>#REF!</f>
        <v>#REF!</v>
      </c>
      <c r="L618" s="9" t="e">
        <f t="shared" si="227"/>
        <v>#REF!</v>
      </c>
      <c r="M618" s="19" t="e">
        <f>#REF!</f>
        <v>#REF!</v>
      </c>
      <c r="N618" s="19" t="e">
        <f>#REF!</f>
        <v>#REF!</v>
      </c>
      <c r="O618" s="19"/>
      <c r="P618" s="19" t="e">
        <f>#REF!</f>
        <v>#REF!</v>
      </c>
      <c r="Q618" s="18" t="e">
        <f t="shared" si="215"/>
        <v>#REF!</v>
      </c>
      <c r="R618" s="37"/>
      <c r="S618" s="19" t="e">
        <f>#REF!</f>
        <v>#REF!</v>
      </c>
      <c r="T618" s="18" t="e">
        <f t="shared" si="224"/>
        <v>#REF!</v>
      </c>
      <c r="U618" s="19" t="e">
        <f>#REF!</f>
        <v>#REF!</v>
      </c>
      <c r="V618" s="19"/>
      <c r="W618" s="18"/>
      <c r="X618" s="19"/>
      <c r="Y618" s="19"/>
      <c r="Z618" s="19"/>
      <c r="AA618" s="20"/>
    </row>
    <row r="619" spans="1:27" ht="15.75" hidden="1">
      <c r="A619" s="27" t="s">
        <v>66</v>
      </c>
      <c r="B619" s="17" t="s">
        <v>13</v>
      </c>
      <c r="C619" s="17" t="s">
        <v>14</v>
      </c>
      <c r="D619" s="17" t="s">
        <v>41</v>
      </c>
      <c r="E619" s="17" t="s">
        <v>101</v>
      </c>
      <c r="F619" s="17" t="s">
        <v>309</v>
      </c>
      <c r="G619" s="27">
        <v>500</v>
      </c>
      <c r="H619" s="27"/>
      <c r="I619" s="27"/>
      <c r="J619" s="39"/>
      <c r="K619" s="20">
        <f t="shared" ref="K619:P623" si="229">K620</f>
        <v>140000</v>
      </c>
      <c r="L619" s="9">
        <f t="shared" si="227"/>
        <v>140000</v>
      </c>
      <c r="M619" s="20">
        <f t="shared" si="229"/>
        <v>11996</v>
      </c>
      <c r="N619" s="20">
        <f t="shared" si="229"/>
        <v>0</v>
      </c>
      <c r="O619" s="20"/>
      <c r="P619" s="20">
        <f t="shared" si="229"/>
        <v>0</v>
      </c>
      <c r="Q619" s="18">
        <f t="shared" si="215"/>
        <v>140000</v>
      </c>
      <c r="R619" s="39"/>
      <c r="S619" s="20">
        <f t="shared" ref="S619:U623" si="230">S620</f>
        <v>0</v>
      </c>
      <c r="T619" s="18">
        <f t="shared" si="224"/>
        <v>0</v>
      </c>
      <c r="U619" s="20">
        <f t="shared" si="230"/>
        <v>0</v>
      </c>
      <c r="V619" s="20"/>
      <c r="W619" s="18"/>
      <c r="X619" s="20"/>
      <c r="Y619" s="20"/>
      <c r="Z619" s="20"/>
      <c r="AA619" s="20"/>
    </row>
    <row r="620" spans="1:27" ht="15.75" hidden="1">
      <c r="A620" s="27" t="s">
        <v>68</v>
      </c>
      <c r="B620" s="17" t="s">
        <v>13</v>
      </c>
      <c r="C620" s="17" t="s">
        <v>14</v>
      </c>
      <c r="D620" s="17" t="s">
        <v>41</v>
      </c>
      <c r="E620" s="17" t="s">
        <v>101</v>
      </c>
      <c r="F620" s="17" t="s">
        <v>309</v>
      </c>
      <c r="G620" s="27">
        <v>520</v>
      </c>
      <c r="H620" s="27"/>
      <c r="I620" s="27"/>
      <c r="J620" s="39"/>
      <c r="K620" s="20">
        <f t="shared" si="229"/>
        <v>140000</v>
      </c>
      <c r="L620" s="9">
        <f t="shared" si="227"/>
        <v>140000</v>
      </c>
      <c r="M620" s="20">
        <f t="shared" si="229"/>
        <v>11996</v>
      </c>
      <c r="N620" s="20">
        <f t="shared" si="229"/>
        <v>0</v>
      </c>
      <c r="O620" s="20"/>
      <c r="P620" s="20">
        <f t="shared" si="229"/>
        <v>0</v>
      </c>
      <c r="Q620" s="18">
        <f t="shared" ref="Q620:Q625" si="231">K620+N620</f>
        <v>140000</v>
      </c>
      <c r="R620" s="39"/>
      <c r="S620" s="20">
        <f t="shared" si="230"/>
        <v>0</v>
      </c>
      <c r="T620" s="18">
        <f t="shared" si="224"/>
        <v>0</v>
      </c>
      <c r="U620" s="20">
        <f t="shared" si="230"/>
        <v>0</v>
      </c>
      <c r="V620" s="20"/>
      <c r="W620" s="18"/>
      <c r="X620" s="20"/>
      <c r="Y620" s="20"/>
      <c r="Z620" s="20"/>
      <c r="AA620" s="20"/>
    </row>
    <row r="621" spans="1:27" ht="94.5" hidden="1">
      <c r="A621" s="38" t="s">
        <v>132</v>
      </c>
      <c r="B621" s="17" t="s">
        <v>13</v>
      </c>
      <c r="C621" s="17" t="s">
        <v>14</v>
      </c>
      <c r="D621" s="17" t="s">
        <v>41</v>
      </c>
      <c r="E621" s="17" t="s">
        <v>101</v>
      </c>
      <c r="F621" s="17" t="s">
        <v>309</v>
      </c>
      <c r="G621" s="27">
        <v>521</v>
      </c>
      <c r="H621" s="27"/>
      <c r="I621" s="27"/>
      <c r="J621" s="39"/>
      <c r="K621" s="20">
        <f t="shared" si="229"/>
        <v>140000</v>
      </c>
      <c r="L621" s="9">
        <f t="shared" si="227"/>
        <v>140000</v>
      </c>
      <c r="M621" s="20">
        <f t="shared" si="229"/>
        <v>11996</v>
      </c>
      <c r="N621" s="20">
        <f t="shared" si="229"/>
        <v>0</v>
      </c>
      <c r="O621" s="20"/>
      <c r="P621" s="20">
        <f t="shared" si="229"/>
        <v>0</v>
      </c>
      <c r="Q621" s="18">
        <f t="shared" si="231"/>
        <v>140000</v>
      </c>
      <c r="R621" s="39"/>
      <c r="S621" s="20">
        <f t="shared" si="230"/>
        <v>0</v>
      </c>
      <c r="T621" s="18">
        <f t="shared" si="224"/>
        <v>0</v>
      </c>
      <c r="U621" s="20">
        <f t="shared" si="230"/>
        <v>0</v>
      </c>
      <c r="V621" s="20"/>
      <c r="W621" s="18"/>
      <c r="X621" s="20"/>
      <c r="Y621" s="20"/>
      <c r="Z621" s="20"/>
      <c r="AA621" s="20"/>
    </row>
    <row r="622" spans="1:27" ht="15.75" hidden="1">
      <c r="A622" s="16" t="s">
        <v>29</v>
      </c>
      <c r="B622" s="17" t="s">
        <v>13</v>
      </c>
      <c r="C622" s="17" t="s">
        <v>14</v>
      </c>
      <c r="D622" s="17" t="s">
        <v>41</v>
      </c>
      <c r="E622" s="17" t="s">
        <v>101</v>
      </c>
      <c r="F622" s="17" t="s">
        <v>309</v>
      </c>
      <c r="G622" s="27">
        <v>521</v>
      </c>
      <c r="H622" s="27"/>
      <c r="I622" s="27">
        <v>200</v>
      </c>
      <c r="J622" s="39"/>
      <c r="K622" s="20">
        <f t="shared" si="229"/>
        <v>140000</v>
      </c>
      <c r="L622" s="9">
        <f t="shared" si="227"/>
        <v>140000</v>
      </c>
      <c r="M622" s="20">
        <f t="shared" si="229"/>
        <v>11996</v>
      </c>
      <c r="N622" s="20">
        <f t="shared" si="229"/>
        <v>0</v>
      </c>
      <c r="O622" s="20"/>
      <c r="P622" s="20">
        <f t="shared" si="229"/>
        <v>0</v>
      </c>
      <c r="Q622" s="9">
        <f t="shared" si="231"/>
        <v>140000</v>
      </c>
      <c r="R622" s="39"/>
      <c r="S622" s="20">
        <f t="shared" si="230"/>
        <v>0</v>
      </c>
      <c r="T622" s="9">
        <f t="shared" si="224"/>
        <v>0</v>
      </c>
      <c r="U622" s="20">
        <f t="shared" si="230"/>
        <v>0</v>
      </c>
      <c r="V622" s="20"/>
      <c r="W622" s="9">
        <f t="shared" ref="W622:W625" si="232">S622+U622</f>
        <v>0</v>
      </c>
      <c r="X622" s="20">
        <f t="shared" ref="X622:Y623" si="233">X623</f>
        <v>0</v>
      </c>
      <c r="Y622" s="20">
        <f t="shared" si="233"/>
        <v>0</v>
      </c>
      <c r="Z622" s="20"/>
      <c r="AA622" s="20">
        <f t="shared" ref="AA622:AA625" si="234">X622+Y622</f>
        <v>0</v>
      </c>
    </row>
    <row r="623" spans="1:27" ht="31.5" hidden="1">
      <c r="A623" s="16" t="s">
        <v>32</v>
      </c>
      <c r="B623" s="17" t="s">
        <v>13</v>
      </c>
      <c r="C623" s="17" t="s">
        <v>14</v>
      </c>
      <c r="D623" s="17" t="s">
        <v>41</v>
      </c>
      <c r="E623" s="17" t="s">
        <v>101</v>
      </c>
      <c r="F623" s="17" t="s">
        <v>309</v>
      </c>
      <c r="G623" s="27">
        <v>521</v>
      </c>
      <c r="H623" s="27"/>
      <c r="I623" s="27">
        <v>250</v>
      </c>
      <c r="J623" s="39"/>
      <c r="K623" s="20">
        <f t="shared" si="229"/>
        <v>140000</v>
      </c>
      <c r="L623" s="9">
        <f t="shared" si="227"/>
        <v>140000</v>
      </c>
      <c r="M623" s="20">
        <f t="shared" si="229"/>
        <v>11996</v>
      </c>
      <c r="N623" s="20">
        <f t="shared" si="229"/>
        <v>0</v>
      </c>
      <c r="O623" s="20"/>
      <c r="P623" s="20">
        <f t="shared" si="229"/>
        <v>0</v>
      </c>
      <c r="Q623" s="9">
        <f t="shared" si="231"/>
        <v>140000</v>
      </c>
      <c r="R623" s="39"/>
      <c r="S623" s="20">
        <f t="shared" si="230"/>
        <v>0</v>
      </c>
      <c r="T623" s="9">
        <f t="shared" si="224"/>
        <v>0</v>
      </c>
      <c r="U623" s="20">
        <f t="shared" si="230"/>
        <v>0</v>
      </c>
      <c r="V623" s="20"/>
      <c r="W623" s="9">
        <f t="shared" si="232"/>
        <v>0</v>
      </c>
      <c r="X623" s="20">
        <f t="shared" si="233"/>
        <v>0</v>
      </c>
      <c r="Y623" s="20">
        <f t="shared" si="233"/>
        <v>0</v>
      </c>
      <c r="Z623" s="20"/>
      <c r="AA623" s="20">
        <f t="shared" si="234"/>
        <v>0</v>
      </c>
    </row>
    <row r="624" spans="1:27" ht="47.25" hidden="1">
      <c r="A624" s="16" t="s">
        <v>73</v>
      </c>
      <c r="B624" s="17" t="s">
        <v>13</v>
      </c>
      <c r="C624" s="17" t="s">
        <v>14</v>
      </c>
      <c r="D624" s="17" t="s">
        <v>41</v>
      </c>
      <c r="E624" s="17" t="s">
        <v>101</v>
      </c>
      <c r="F624" s="17" t="s">
        <v>309</v>
      </c>
      <c r="G624" s="27">
        <v>521</v>
      </c>
      <c r="H624" s="27"/>
      <c r="I624" s="27">
        <v>251</v>
      </c>
      <c r="J624" s="39"/>
      <c r="K624" s="20">
        <v>140000</v>
      </c>
      <c r="L624" s="9">
        <f t="shared" si="227"/>
        <v>140000</v>
      </c>
      <c r="M624" s="20">
        <v>11996</v>
      </c>
      <c r="N624" s="20"/>
      <c r="O624" s="20"/>
      <c r="P624" s="20"/>
      <c r="Q624" s="9">
        <f t="shared" si="231"/>
        <v>140000</v>
      </c>
      <c r="R624" s="39"/>
      <c r="S624" s="20">
        <f>R624</f>
        <v>0</v>
      </c>
      <c r="T624" s="9">
        <f t="shared" si="224"/>
        <v>0</v>
      </c>
      <c r="U624" s="20">
        <f>S624</f>
        <v>0</v>
      </c>
      <c r="V624" s="20"/>
      <c r="W624" s="9">
        <f t="shared" si="232"/>
        <v>0</v>
      </c>
      <c r="X624" s="20"/>
      <c r="Y624" s="20"/>
      <c r="Z624" s="20"/>
      <c r="AA624" s="20">
        <f t="shared" si="234"/>
        <v>0</v>
      </c>
    </row>
    <row r="625" spans="1:27" ht="15.75" hidden="1">
      <c r="A625" s="16" t="s">
        <v>36</v>
      </c>
      <c r="B625" s="17" t="s">
        <v>13</v>
      </c>
      <c r="C625" s="17" t="s">
        <v>14</v>
      </c>
      <c r="D625" s="17" t="s">
        <v>41</v>
      </c>
      <c r="E625" s="17" t="s">
        <v>101</v>
      </c>
      <c r="F625" s="17" t="s">
        <v>309</v>
      </c>
      <c r="G625" s="27">
        <v>521</v>
      </c>
      <c r="H625" s="27"/>
      <c r="I625" s="27">
        <v>900</v>
      </c>
      <c r="J625" s="39"/>
      <c r="K625" s="20">
        <f>K621</f>
        <v>140000</v>
      </c>
      <c r="L625" s="9">
        <f t="shared" si="227"/>
        <v>140000</v>
      </c>
      <c r="M625" s="20">
        <f>M621</f>
        <v>11996</v>
      </c>
      <c r="N625" s="20">
        <f>N621</f>
        <v>0</v>
      </c>
      <c r="O625" s="20"/>
      <c r="P625" s="20">
        <f>P621</f>
        <v>0</v>
      </c>
      <c r="Q625" s="9">
        <f t="shared" si="231"/>
        <v>140000</v>
      </c>
      <c r="R625" s="39"/>
      <c r="S625" s="20">
        <f>S621</f>
        <v>0</v>
      </c>
      <c r="T625" s="9">
        <f t="shared" si="224"/>
        <v>0</v>
      </c>
      <c r="U625" s="20">
        <f>U621</f>
        <v>0</v>
      </c>
      <c r="V625" s="20"/>
      <c r="W625" s="9">
        <f t="shared" si="232"/>
        <v>0</v>
      </c>
      <c r="X625" s="20">
        <f>X621</f>
        <v>0</v>
      </c>
      <c r="Y625" s="20">
        <f>Y621</f>
        <v>0</v>
      </c>
      <c r="Z625" s="20"/>
      <c r="AA625" s="20">
        <f t="shared" si="234"/>
        <v>0</v>
      </c>
    </row>
  </sheetData>
  <mergeCells count="13">
    <mergeCell ref="J4:Q5"/>
    <mergeCell ref="R4:W5"/>
    <mergeCell ref="X4:AA5"/>
    <mergeCell ref="A1:AA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19685039370078741" right="0.15748031496062992" top="0.23622047244094491" bottom="0.19685039370078741" header="0.51181102362204722" footer="0.51181102362204722"/>
  <pageSetup paperSize="9" scale="9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бюджет 2013-2015 (2)</vt:lpstr>
      <vt:lpstr>'бюджет 2013-2015 (2)'!C_CELST_2006</vt:lpstr>
      <vt:lpstr>'бюджет 2013-2015 (2)'!C_MIN</vt:lpstr>
      <vt:lpstr>'бюджет 2013-2015 (2)'!C_PODRAZ</vt:lpstr>
      <vt:lpstr>'бюджет 2013-2015 (2)'!C_PREDST</vt:lpstr>
      <vt:lpstr>'бюджет 2013-2015 (2)'!C_RAZDEL</vt:lpstr>
      <vt:lpstr>'бюджет 2013-2015 (2)'!C_SUBBP</vt:lpstr>
      <vt:lpstr>'бюджет 2013-2015 (2)'!C_VIDRASH</vt:lpstr>
      <vt:lpstr>'бюджет 2013-2015 (2)'!C_VIDRASHPR</vt:lpstr>
      <vt:lpstr>'бюджет 2013-2015 (2)'!END</vt:lpstr>
      <vt:lpstr>'бюджет 2013-2015 (2)'!HEAD</vt:lpstr>
      <vt:lpstr>'бюджет 2013-2015 (2)'!Заголовки_для_печати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sedaya</cp:lastModifiedBy>
  <cp:lastPrinted>2014-01-13T07:00:54Z</cp:lastPrinted>
  <dcterms:created xsi:type="dcterms:W3CDTF">2013-01-09T11:36:39Z</dcterms:created>
  <dcterms:modified xsi:type="dcterms:W3CDTF">2014-01-13T07:00:55Z</dcterms:modified>
</cp:coreProperties>
</file>